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Imran\Desktop\"/>
    </mc:Choice>
  </mc:AlternateContent>
  <bookViews>
    <workbookView xWindow="0" yWindow="0" windowWidth="23040" windowHeight="9408" tabRatio="799" firstSheet="1" activeTab="2"/>
  </bookViews>
  <sheets>
    <sheet name="Summary" sheetId="10" r:id="rId1"/>
    <sheet name="Personnel" sheetId="12" r:id="rId2"/>
    <sheet name="Consultants" sheetId="1" r:id="rId3"/>
    <sheet name="Evaluation" sheetId="13" r:id="rId4"/>
    <sheet name="Equipment" sheetId="2" r:id="rId5"/>
    <sheet name="InternationalTravel" sheetId="3" r:id="rId6"/>
    <sheet name="Training" sheetId="4" r:id="rId7"/>
    <sheet name="Research" sheetId="5" r:id="rId8"/>
    <sheet name="Indirect Costs" sheetId="6" r:id="rId9"/>
    <sheet name="Donor Contributions" sheetId="7" r:id="rId10"/>
    <sheet name="Local Contributions" sheetId="8" r:id="rId11"/>
    <sheet name="Consolidated" sheetId="9" r:id="rId12"/>
    <sheet name="Tables" sheetId="14" state="hidden" r:id="rId13"/>
  </sheets>
  <definedNames>
    <definedName name="Check_Locked" comment="Valdation Flag">Tables!$F$15</definedName>
    <definedName name="Currencies_Table">Tables!$A$2:$B$196</definedName>
    <definedName name="Currency">Tables!$A$2:$A$196</definedName>
    <definedName name="DataEntry" comment="Summary Data entry " localSheetId="0">Summary!$B$2,Summary!$B$3,Summary!$E$5,Summary!$E$6,Summary!$A$23,Summary!$C$23,Summary!$E$23,Summary!$E$25,Summary!$C$25,Summary!$A$25,Summary!$B$26</definedName>
    <definedName name="SheetState" hidden="1">"'-1:-1:-1:-1:-1:-1:-1:-1:-1:-1:-1:-1:-1:0:0:0:0:0:0:0:0:0:0:-1:-1:-1:-1:0:0:0:0:0:0:0:0:0:0:0:2"</definedName>
    <definedName name="Version_Code">Tables!$F$14</definedName>
    <definedName name="Yes_No">Tables!$G$2:$H$3</definedName>
  </definedNames>
  <calcPr calcId="152511" concurrentCalc="0"/>
</workbook>
</file>

<file path=xl/calcChain.xml><?xml version="1.0" encoding="utf-8"?>
<calcChain xmlns="http://schemas.openxmlformats.org/spreadsheetml/2006/main">
  <c r="B40" i="5" l="1"/>
  <c r="H17" i="6"/>
  <c r="H18" i="6"/>
  <c r="H19" i="6"/>
  <c r="H17" i="5"/>
  <c r="H18" i="5"/>
  <c r="H19" i="5"/>
  <c r="H17" i="4"/>
  <c r="H18" i="4"/>
  <c r="H19" i="4"/>
  <c r="H18" i="3"/>
  <c r="H19" i="3"/>
  <c r="H20" i="3"/>
  <c r="H17" i="2"/>
  <c r="H18" i="2"/>
  <c r="H19" i="2"/>
  <c r="H18" i="13"/>
  <c r="H19" i="13"/>
  <c r="H20" i="13"/>
  <c r="H15" i="12"/>
  <c r="H16" i="12"/>
  <c r="H17" i="12"/>
  <c r="H18" i="12"/>
  <c r="H19" i="12"/>
  <c r="H20" i="12"/>
  <c r="H21" i="12"/>
  <c r="H22" i="12"/>
  <c r="H23" i="12"/>
  <c r="H24" i="12"/>
  <c r="H25" i="12"/>
  <c r="H26" i="12"/>
  <c r="H19" i="1"/>
  <c r="H20" i="1"/>
  <c r="H21" i="1"/>
  <c r="H22" i="1"/>
  <c r="H23" i="1"/>
  <c r="H24" i="1"/>
  <c r="H25" i="1"/>
  <c r="H26" i="1"/>
  <c r="H27" i="1"/>
  <c r="H28" i="1"/>
  <c r="H29" i="1"/>
  <c r="H30" i="1"/>
  <c r="B22" i="6"/>
  <c r="C22" i="6"/>
  <c r="D22" i="6"/>
  <c r="E22" i="6"/>
  <c r="F22" i="6"/>
  <c r="G22" i="6"/>
  <c r="H22" i="6"/>
  <c r="B22" i="5"/>
  <c r="C22" i="5"/>
  <c r="D22" i="5"/>
  <c r="E22" i="5"/>
  <c r="F22" i="5"/>
  <c r="G22" i="5"/>
  <c r="H22" i="5"/>
  <c r="B22" i="4"/>
  <c r="C22" i="4"/>
  <c r="D22" i="4"/>
  <c r="E22" i="4"/>
  <c r="F22" i="4"/>
  <c r="G22" i="4"/>
  <c r="H22" i="4"/>
  <c r="B22" i="3"/>
  <c r="C22" i="3"/>
  <c r="D22" i="3"/>
  <c r="E22" i="3"/>
  <c r="F22" i="3"/>
  <c r="G22" i="3"/>
  <c r="H22" i="3"/>
  <c r="B22" i="2"/>
  <c r="C22" i="2"/>
  <c r="D22" i="2"/>
  <c r="E22" i="2"/>
  <c r="F22" i="2"/>
  <c r="G22" i="2"/>
  <c r="H22" i="2"/>
  <c r="B22" i="13"/>
  <c r="C22" i="13"/>
  <c r="D22" i="13"/>
  <c r="E22" i="13"/>
  <c r="F22" i="13"/>
  <c r="G22" i="13"/>
  <c r="H22" i="13"/>
  <c r="B32" i="1"/>
  <c r="C32" i="1"/>
  <c r="D32" i="1"/>
  <c r="E32" i="1"/>
  <c r="F32" i="1"/>
  <c r="G32" i="1"/>
  <c r="H32" i="1"/>
  <c r="H31" i="1"/>
  <c r="B32" i="12"/>
  <c r="C32" i="12"/>
  <c r="D32" i="12"/>
  <c r="E32" i="12"/>
  <c r="F32" i="12"/>
  <c r="G32" i="12"/>
  <c r="H32" i="12"/>
  <c r="I5" i="10"/>
  <c r="H5" i="1"/>
  <c r="H6" i="1"/>
  <c r="H7" i="1"/>
  <c r="H8" i="1"/>
  <c r="H9" i="1"/>
  <c r="H10" i="1"/>
  <c r="H11" i="1"/>
  <c r="H12" i="1"/>
  <c r="H13" i="1"/>
  <c r="H14" i="1"/>
  <c r="H15" i="1"/>
  <c r="H16" i="1"/>
  <c r="H17" i="1"/>
  <c r="H18" i="1"/>
  <c r="H9" i="12"/>
  <c r="H10" i="12"/>
  <c r="H11" i="12"/>
  <c r="H12" i="12"/>
  <c r="H13" i="12"/>
  <c r="H14" i="12"/>
  <c r="H27" i="12"/>
  <c r="H28" i="12"/>
  <c r="H29" i="12"/>
  <c r="H30" i="12"/>
  <c r="H31" i="12"/>
  <c r="I26" i="10"/>
  <c r="E3" i="9"/>
  <c r="E13" i="9"/>
  <c r="E10" i="9"/>
  <c r="E6" i="9"/>
  <c r="E11" i="9"/>
  <c r="E7" i="9"/>
  <c r="E12" i="9"/>
  <c r="E8" i="9"/>
  <c r="E9" i="9"/>
  <c r="H5" i="12"/>
  <c r="C17" i="10"/>
  <c r="D17" i="10"/>
  <c r="E17" i="10"/>
  <c r="F17" i="10"/>
  <c r="G17" i="10"/>
  <c r="B17" i="10"/>
  <c r="H14" i="6"/>
  <c r="H15" i="6"/>
  <c r="C15" i="10"/>
  <c r="D15" i="10"/>
  <c r="E15" i="10"/>
  <c r="F15" i="10"/>
  <c r="G15" i="10"/>
  <c r="B15" i="10"/>
  <c r="H16" i="5"/>
  <c r="H20" i="5"/>
  <c r="C14" i="10"/>
  <c r="D14" i="10"/>
  <c r="E14" i="10"/>
  <c r="F14" i="10"/>
  <c r="G14" i="10"/>
  <c r="B14" i="10"/>
  <c r="H16" i="4"/>
  <c r="H20" i="4"/>
  <c r="C13" i="10"/>
  <c r="D13" i="10"/>
  <c r="E13" i="10"/>
  <c r="F13" i="10"/>
  <c r="G13" i="10"/>
  <c r="B13" i="10"/>
  <c r="H11" i="3"/>
  <c r="C11" i="10"/>
  <c r="D11" i="10"/>
  <c r="E11" i="10"/>
  <c r="F11" i="10"/>
  <c r="G11" i="10"/>
  <c r="B11" i="10"/>
  <c r="H16" i="13"/>
  <c r="C12" i="10"/>
  <c r="D12" i="10"/>
  <c r="E12" i="10"/>
  <c r="F12" i="10"/>
  <c r="G12" i="10"/>
  <c r="B12" i="10"/>
  <c r="C10" i="10"/>
  <c r="D10" i="10"/>
  <c r="E10" i="10"/>
  <c r="F10" i="10"/>
  <c r="G10" i="10"/>
  <c r="B10" i="10"/>
  <c r="H7" i="12"/>
  <c r="H4" i="4"/>
  <c r="H5" i="4"/>
  <c r="H6" i="4"/>
  <c r="H4" i="3"/>
  <c r="H5" i="3"/>
  <c r="H6" i="3"/>
  <c r="H4" i="13"/>
  <c r="H5" i="13"/>
  <c r="H6" i="13"/>
  <c r="H7" i="13"/>
  <c r="H4" i="2"/>
  <c r="H5" i="2"/>
  <c r="H6" i="2"/>
  <c r="H7" i="2"/>
  <c r="H8" i="2"/>
  <c r="H9" i="2"/>
  <c r="H10" i="2"/>
  <c r="H11" i="2"/>
  <c r="H12" i="2"/>
  <c r="H13" i="2"/>
  <c r="H14" i="2"/>
  <c r="H15" i="2"/>
  <c r="H16" i="2"/>
  <c r="H20" i="2"/>
  <c r="H21" i="2"/>
  <c r="H6" i="12"/>
  <c r="H8" i="12"/>
  <c r="H9" i="5"/>
  <c r="H7" i="5"/>
  <c r="H5" i="5"/>
  <c r="H10" i="5"/>
  <c r="H8" i="5"/>
  <c r="H6" i="5"/>
  <c r="H4" i="5"/>
  <c r="H9" i="6"/>
  <c r="H7" i="6"/>
  <c r="H5" i="6"/>
  <c r="H8" i="6"/>
  <c r="H6" i="6"/>
  <c r="H4" i="6"/>
  <c r="H11" i="13"/>
  <c r="H12" i="13"/>
  <c r="H13" i="13"/>
  <c r="H14" i="13"/>
  <c r="H15" i="13"/>
  <c r="H17" i="13"/>
  <c r="H21" i="13"/>
  <c r="H13" i="6"/>
  <c r="H11" i="6"/>
  <c r="H16" i="6"/>
  <c r="H12" i="6"/>
  <c r="H9" i="13"/>
  <c r="H10" i="13"/>
  <c r="H8" i="13"/>
  <c r="H21" i="5"/>
  <c r="H21" i="4"/>
  <c r="H17" i="3"/>
  <c r="H21" i="3"/>
  <c r="H10" i="6"/>
  <c r="H20" i="6"/>
  <c r="H21" i="6"/>
  <c r="C9" i="10"/>
  <c r="D9" i="10"/>
  <c r="E9" i="10"/>
  <c r="F9" i="10"/>
  <c r="G9" i="10"/>
  <c r="B9" i="10"/>
  <c r="H7" i="4"/>
  <c r="H8" i="4"/>
  <c r="H9" i="4"/>
  <c r="H10" i="4"/>
  <c r="H11" i="4"/>
  <c r="H12" i="4"/>
  <c r="H13" i="4"/>
  <c r="H14" i="4"/>
  <c r="H15" i="4"/>
  <c r="H11" i="5"/>
  <c r="H12" i="5"/>
  <c r="H13" i="5"/>
  <c r="H14" i="5"/>
  <c r="H15" i="5"/>
  <c r="H7" i="3"/>
  <c r="H8" i="3"/>
  <c r="H9" i="3"/>
  <c r="H10" i="3"/>
  <c r="H12" i="3"/>
  <c r="H13" i="3"/>
  <c r="H14" i="3"/>
  <c r="H15" i="3"/>
  <c r="H16" i="3"/>
  <c r="H13" i="10"/>
  <c r="H15" i="10"/>
  <c r="H14" i="10"/>
  <c r="H9" i="10"/>
  <c r="D14" i="9"/>
  <c r="C14" i="9"/>
  <c r="B14" i="9"/>
  <c r="B10" i="8"/>
  <c r="E14" i="9"/>
  <c r="E16" i="10"/>
  <c r="E18" i="10"/>
  <c r="C16" i="10"/>
  <c r="C18" i="10"/>
  <c r="G16" i="10"/>
  <c r="G18" i="10"/>
  <c r="D16" i="10"/>
  <c r="D18" i="10"/>
  <c r="F16" i="10"/>
  <c r="F18" i="10"/>
  <c r="B16" i="10"/>
  <c r="B18" i="10"/>
  <c r="H12" i="10"/>
  <c r="H11" i="10"/>
  <c r="H10" i="10"/>
  <c r="H17" i="10"/>
  <c r="H16" i="10"/>
  <c r="I17" i="10"/>
  <c r="H18" i="10"/>
  <c r="I10" i="10"/>
  <c r="I12" i="10"/>
  <c r="I11" i="10"/>
  <c r="I14" i="10"/>
  <c r="I9" i="10"/>
  <c r="I13" i="10"/>
  <c r="I15" i="10"/>
</calcChain>
</file>

<file path=xl/comments1.xml><?xml version="1.0" encoding="utf-8"?>
<comments xmlns="http://schemas.openxmlformats.org/spreadsheetml/2006/main">
  <authors>
    <author>Wilfredo Jiron</author>
    <author>IDRC CRDI</author>
  </authors>
  <commentList>
    <comment ref="B2" authorId="0" shapeId="0">
      <text>
        <r>
          <rPr>
            <sz val="9"/>
            <color indexed="81"/>
            <rFont val="Tahoma"/>
            <family val="2"/>
          </rPr>
          <t>Enter Project Title</t>
        </r>
      </text>
    </comment>
    <comment ref="B3" authorId="0" shapeId="0">
      <text>
        <r>
          <rPr>
            <sz val="9"/>
            <color indexed="81"/>
            <rFont val="Tahoma"/>
            <family val="2"/>
          </rPr>
          <t>Enter Proponent Institution Legal Name</t>
        </r>
      </text>
    </comment>
    <comment ref="E6" authorId="1" shapeId="0">
      <text>
        <r>
          <rPr>
            <sz val="8"/>
            <color indexed="81"/>
            <rFont val="Tahoma"/>
            <family val="2"/>
          </rPr>
          <t>Enter Project Duration in Months</t>
        </r>
      </text>
    </comment>
    <comment ref="A23" authorId="1" shapeId="0">
      <text>
        <r>
          <rPr>
            <sz val="8"/>
            <color indexed="81"/>
            <rFont val="Tahoma"/>
            <family val="2"/>
          </rPr>
          <t>Enter Name</t>
        </r>
      </text>
    </comment>
    <comment ref="C23" authorId="1" shapeId="0">
      <text>
        <r>
          <rPr>
            <sz val="8"/>
            <color indexed="81"/>
            <rFont val="Tahoma"/>
            <family val="2"/>
          </rPr>
          <t>Enter Title</t>
        </r>
      </text>
    </comment>
    <comment ref="A25" authorId="1" shapeId="0">
      <text>
        <r>
          <rPr>
            <sz val="8"/>
            <color indexed="81"/>
            <rFont val="Tahoma"/>
            <family val="2"/>
          </rPr>
          <t>Enter name</t>
        </r>
      </text>
    </comment>
    <comment ref="C25" authorId="1" shapeId="0">
      <text>
        <r>
          <rPr>
            <sz val="8"/>
            <color indexed="81"/>
            <rFont val="Tahoma"/>
            <family val="2"/>
          </rPr>
          <t>Enter Title</t>
        </r>
      </text>
    </comment>
    <comment ref="B26" authorId="1" shapeId="0">
      <text>
        <r>
          <rPr>
            <sz val="8"/>
            <color indexed="81"/>
            <rFont val="Tahoma"/>
            <family val="2"/>
          </rPr>
          <t>Enter signature date
(local format)</t>
        </r>
      </text>
    </comment>
  </commentList>
</comments>
</file>

<file path=xl/sharedStrings.xml><?xml version="1.0" encoding="utf-8"?>
<sst xmlns="http://schemas.openxmlformats.org/spreadsheetml/2006/main" count="1389" uniqueCount="470">
  <si>
    <t>Totals for Consultants</t>
  </si>
  <si>
    <t>Budget notes and explanations</t>
  </si>
  <si>
    <t>Total</t>
  </si>
  <si>
    <t>Year 5</t>
  </si>
  <si>
    <t>Year 4</t>
  </si>
  <si>
    <t>Year 3</t>
  </si>
  <si>
    <t>Year 2</t>
  </si>
  <si>
    <t>Year 1</t>
  </si>
  <si>
    <t>Item of expenditure</t>
  </si>
  <si>
    <r>
      <t xml:space="preserve">DETAILS OF BUDGET SUBMISSION: </t>
    </r>
    <r>
      <rPr>
        <b/>
        <sz val="10"/>
        <color rgb="FFFFFF00"/>
        <rFont val="Arial"/>
        <family val="2"/>
      </rPr>
      <t>EQUIPMENT EXPENSES</t>
    </r>
    <r>
      <rPr>
        <b/>
        <sz val="10"/>
        <color rgb="FFFFFFFF"/>
        <rFont val="Arial"/>
        <family val="2"/>
      </rPr>
      <t xml:space="preserve"> (in project currency)</t>
    </r>
  </si>
  <si>
    <t>Includes equipment that has a useful life of more than 1 year and costs more than CAD 5,000 per item. Costs may include the basic purchase price, related Canadian sales taxes (net of government rebates), freight costs, and other costs associated with purchasing the equipment. IDRC does not pay foreign taxes, import duties, or equipment insurance after delivery. The recipient institution is responsible for all subsequent insurance coverage, and IDRC does not assume responsibility for any losses after delivery.</t>
  </si>
  <si>
    <r>
      <t xml:space="preserve">DETAILS OF BUDGET SUBMISSION: </t>
    </r>
    <r>
      <rPr>
        <b/>
        <sz val="10"/>
        <color rgb="FFFFFF00"/>
        <rFont val="Arial"/>
        <family val="2"/>
      </rPr>
      <t>INTERNATIONAL TRAVEL EXPENSES</t>
    </r>
    <r>
      <rPr>
        <b/>
        <sz val="10"/>
        <color rgb="FFFFFFFF"/>
        <rFont val="Arial"/>
        <family val="2"/>
      </rPr>
      <t xml:space="preserve"> (in project currency)</t>
    </r>
  </si>
  <si>
    <t xml:space="preserve">Includes all costs related to international travel incurred by Project Personnel listed in the Personnel category of this budget proposal. Allowable costs include ground transportation, accommodation, meals, airfare, departure taxes, and other related expenses. Daily costs cannot exceed IDRC per diem rates.    </t>
  </si>
  <si>
    <t xml:space="preserve"> For more information on IDRC Per Diem Rates click here:</t>
  </si>
  <si>
    <r>
      <t xml:space="preserve">DETAILS OF BUDGET SUBMISSION: </t>
    </r>
    <r>
      <rPr>
        <b/>
        <sz val="10"/>
        <color rgb="FFFFFF00"/>
        <rFont val="Arial"/>
        <family val="2"/>
      </rPr>
      <t>TRAINING EXPENSES</t>
    </r>
    <r>
      <rPr>
        <b/>
        <sz val="10"/>
        <color rgb="FFFFFFFF"/>
        <rFont val="Arial"/>
        <family val="2"/>
      </rPr>
      <t xml:space="preserve"> (in project currency)</t>
    </r>
  </si>
  <si>
    <r>
      <t xml:space="preserve">Includes a trainee’s registration and tuition fees; living and other allowances; research and training expenses; and travel costs during the trainee’s participation in degree or diploma programs, short courses, student field work, postdoctoral training, or other scholarly activities. The training budget should be reported in four sub-categories based on the type of training being supported: PhD — study leading to a PhD degree; Masters — study leading to a Masters’ degree; Short Course — study leading to a diploma or certificate; or Other — all other scholarly activities (e.g., field work or postdoctoral study). Training for project staff that relates to the implementation of research activities should be shown under Research Expenses.  </t>
    </r>
    <r>
      <rPr>
        <u/>
        <sz val="8"/>
        <color indexed="8"/>
        <rFont val="Arial"/>
        <family val="2"/>
      </rPr>
      <t>Please use a budget note to: (1) estimate travel costs (if applicable); and (2) list other related training costs.</t>
    </r>
  </si>
  <si>
    <r>
      <t xml:space="preserve">DETAILS OF BUDGET SUBMISSION: </t>
    </r>
    <r>
      <rPr>
        <b/>
        <sz val="10"/>
        <color rgb="FFFFFF00"/>
        <rFont val="Arial"/>
        <family val="2"/>
      </rPr>
      <t>RESEARCH EXPENSES</t>
    </r>
    <r>
      <rPr>
        <b/>
        <sz val="10"/>
        <color rgb="FFFFFFFF"/>
        <rFont val="Arial"/>
        <family val="2"/>
      </rPr>
      <t xml:space="preserve"> (in project currency)</t>
    </r>
  </si>
  <si>
    <r>
      <t xml:space="preserve">DETAILS OF BUDGET SUBMISSION: </t>
    </r>
    <r>
      <rPr>
        <b/>
        <sz val="10"/>
        <color rgb="FFFFFF00"/>
        <rFont val="Arial"/>
        <family val="2"/>
      </rPr>
      <t>INDIRECT PROJECT COSTS</t>
    </r>
    <r>
      <rPr>
        <b/>
        <sz val="10"/>
        <color rgb="FFFFFFFF"/>
        <rFont val="Arial"/>
        <family val="2"/>
      </rPr>
      <t xml:space="preserve"> (in project currency)</t>
    </r>
  </si>
  <si>
    <r>
      <t xml:space="preserve">FINANCIAL CONTRIBUTIONS BY OTHER </t>
    </r>
    <r>
      <rPr>
        <b/>
        <sz val="10"/>
        <color rgb="FFFFFF00"/>
        <rFont val="Arial"/>
        <family val="2"/>
      </rPr>
      <t>DONORS</t>
    </r>
  </si>
  <si>
    <t>Please provide the details of financial contributions that will be made to the project by other international funding agencies (or foundations).</t>
  </si>
  <si>
    <t>Date of signed or expected contract</t>
  </si>
  <si>
    <t>Pledged in signed or expected contract</t>
  </si>
  <si>
    <t>Donor name</t>
  </si>
  <si>
    <t>Donor contact</t>
  </si>
  <si>
    <t>Amount</t>
  </si>
  <si>
    <t>Currency</t>
  </si>
  <si>
    <t>(or acronym if well known)</t>
  </si>
  <si>
    <t>(person name)</t>
  </si>
  <si>
    <r>
      <t xml:space="preserve">ESTIMATES OF </t>
    </r>
    <r>
      <rPr>
        <b/>
        <sz val="10"/>
        <color rgb="FFFFFF00"/>
        <rFont val="Arial"/>
        <family val="2"/>
      </rPr>
      <t>LOCAL CONTRIBUTIONS</t>
    </r>
    <r>
      <rPr>
        <b/>
        <sz val="10"/>
        <color theme="0"/>
        <rFont val="Arial"/>
        <family val="2"/>
      </rPr>
      <t xml:space="preserve"> TO PROJECT</t>
    </r>
  </si>
  <si>
    <t>Estimated amount</t>
  </si>
  <si>
    <t>Total for project</t>
  </si>
  <si>
    <r>
      <rPr>
        <b/>
        <sz val="10"/>
        <color rgb="FFFFFF00"/>
        <rFont val="Arial"/>
        <family val="2"/>
      </rPr>
      <t>CONSOLIDATED BUDGET SUMMARY</t>
    </r>
    <r>
      <rPr>
        <b/>
        <sz val="10"/>
        <color rgb="FFFFFFFF"/>
        <rFont val="Arial"/>
        <family val="2"/>
      </rPr>
      <t xml:space="preserve"> (ONLY TO BE USED FOR JOINT APPLICATIONS FOR RESEARCH GRANTS)</t>
    </r>
  </si>
  <si>
    <t>This summary must be completed by the project leader when more than one institution will receive IDRC funds for the same collaborative research. Each collaborating institution must complete their own set of budget forms (Section D). This form summarizes the budget of each institution over the life of the project. Only one narrative project proposal needs to be submitted.</t>
  </si>
  <si>
    <r>
      <t xml:space="preserve">Budget category </t>
    </r>
    <r>
      <rPr>
        <b/>
        <sz val="8"/>
        <color indexed="8"/>
        <rFont val="Symbol"/>
        <family val="1"/>
        <charset val="2"/>
      </rPr>
      <t>¯</t>
    </r>
  </si>
  <si>
    <t>Institution 1</t>
  </si>
  <si>
    <t>Institution 2</t>
  </si>
  <si>
    <t>Institution 3</t>
  </si>
  <si>
    <r>
      <t xml:space="preserve">Name of institution </t>
    </r>
    <r>
      <rPr>
        <b/>
        <sz val="8"/>
        <color indexed="8"/>
        <rFont val="Symbol"/>
        <family val="1"/>
        <charset val="2"/>
      </rPr>
      <t>®</t>
    </r>
  </si>
  <si>
    <r>
      <t xml:space="preserve">Currency of institution </t>
    </r>
    <r>
      <rPr>
        <sz val="8"/>
        <color indexed="10"/>
        <rFont val="Arial"/>
        <family val="2"/>
      </rPr>
      <t>†</t>
    </r>
  </si>
  <si>
    <r>
      <t xml:space="preserve">Total  </t>
    </r>
    <r>
      <rPr>
        <b/>
        <sz val="8"/>
        <color rgb="FFFF0000"/>
        <rFont val="Arial"/>
        <family val="2"/>
      </rPr>
      <t>††</t>
    </r>
  </si>
  <si>
    <t>Personnel</t>
  </si>
  <si>
    <t>Consultants</t>
  </si>
  <si>
    <t>Evaluation</t>
  </si>
  <si>
    <t>Equipment</t>
  </si>
  <si>
    <t>International travel</t>
  </si>
  <si>
    <t>Training</t>
  </si>
  <si>
    <t>Research expenses</t>
  </si>
  <si>
    <t>Indirect project costs</t>
  </si>
  <si>
    <t>Total in project currency of institution</t>
  </si>
  <si>
    <r>
      <rPr>
        <sz val="8"/>
        <color indexed="10"/>
        <rFont val="Arial"/>
        <family val="2"/>
      </rPr>
      <t>†</t>
    </r>
    <r>
      <rPr>
        <sz val="8"/>
        <color indexed="8"/>
        <rFont val="Arial"/>
        <family val="2"/>
      </rPr>
      <t xml:space="preserve"> Currency of project used by institution — will vary when collaborating institutions are in different countries.</t>
    </r>
  </si>
  <si>
    <r>
      <rPr>
        <sz val="8"/>
        <color rgb="FFFF0000"/>
        <rFont val="Arial"/>
        <family val="2"/>
      </rPr>
      <t>††</t>
    </r>
    <r>
      <rPr>
        <sz val="8"/>
        <color theme="1"/>
        <rFont val="Arial"/>
        <family val="2"/>
      </rPr>
      <t xml:space="preserve"> Row totals are only relevant if the budgets of all the institutions are in the same currency.</t>
    </r>
  </si>
  <si>
    <t>Consolidated Budget Summary Worksheet</t>
  </si>
  <si>
    <t>Year 6</t>
  </si>
  <si>
    <t>Budget category</t>
  </si>
  <si>
    <t>International Travel</t>
  </si>
  <si>
    <t>Research</t>
  </si>
  <si>
    <t>Indirect Costs</t>
  </si>
  <si>
    <t>Includes all remuneration, allowances, and benefits paid to staff and advisors hired for a specific project. Project advisors are people hired for long periods (more than 1 year) and paid on a regular basis. The payment of replacement salaries (to release academics from teaching commitments) or of core salaries (i.e., of existing staff) must be justified in the context of research capacity building. As a general rule, IDRC does not pay salary supplements, i.e., honorarium for full-time employees in addition to their regular salaries or higher salaries than the institution would normally pay.</t>
  </si>
  <si>
    <r>
      <t xml:space="preserve">DETAILS OF BUDGET SUBMISSION: </t>
    </r>
    <r>
      <rPr>
        <b/>
        <sz val="10"/>
        <color rgb="FFFFFF00"/>
        <rFont val="Arial"/>
        <family val="2"/>
      </rPr>
      <t>EVALUATION EXPENSES</t>
    </r>
    <r>
      <rPr>
        <b/>
        <sz val="10"/>
        <color rgb="FFFFFFFF"/>
        <rFont val="Arial"/>
        <family val="2"/>
      </rPr>
      <t xml:space="preserve"> (in project currency)</t>
    </r>
  </si>
  <si>
    <r>
      <t xml:space="preserve">Includes the systematic assessment of a project, program, policy, or strategic issue to assess either progress toward achieving objectives or the quality and effects of IDRC-funded activities. Evaluation may occur during an activity or after its completion. Evaluation costs can include: consultant fees; travel expenses; and dissemination of the evaluation findings. In projects where evaluation is the primary objective, costs may also include: research expenses; training; and salaries and benefits for personnel directly involved in the evaluation. </t>
    </r>
    <r>
      <rPr>
        <b/>
        <sz val="8"/>
        <color rgb="FF000000"/>
        <rFont val="Arial"/>
        <family val="2"/>
      </rPr>
      <t xml:space="preserve"> </t>
    </r>
    <r>
      <rPr>
        <b/>
        <u/>
        <sz val="8"/>
        <color indexed="8"/>
        <rFont val="Arial"/>
        <family val="2"/>
      </rPr>
      <t>Please use a budget note to: (1) indicate the daily rate used to calculate the consultant’s fee; (2) estimate travel costs (if applicable); and (3) list other related consultant costs.</t>
    </r>
  </si>
  <si>
    <t>Total Personnel</t>
  </si>
  <si>
    <t>Percent</t>
  </si>
  <si>
    <t>PROPOSED BUDGET AND TIMETABLE</t>
  </si>
  <si>
    <t>Duration of research project (in months):</t>
  </si>
  <si>
    <t>BUDGET SUMMARY (based on the attached budget forms in the Project Working Currency)</t>
  </si>
  <si>
    <t>Name of principal researcher:</t>
  </si>
  <si>
    <t>Job Title:</t>
  </si>
  <si>
    <t>Name of person authorized to sign for institution:</t>
  </si>
  <si>
    <t>Date:</t>
  </si>
  <si>
    <t>*ORIGINAL SIGNATURE ONLY</t>
  </si>
  <si>
    <t>Signature*</t>
  </si>
  <si>
    <t>Local contributions represent cash amounts expended by the recipient from its own resources, from private grants, or from grants received from local, provincial or national authorities for the purpose of the project. In-kind contributions such as salaries of regular staff, equipment, infrastructure and overhead costs could be included.</t>
  </si>
  <si>
    <t>Year</t>
  </si>
  <si>
    <t>Project Title:</t>
  </si>
  <si>
    <t>Proponent Institution:</t>
  </si>
  <si>
    <t>OFFICIAL REQUEST</t>
  </si>
  <si>
    <t>Direct Research Costs</t>
  </si>
  <si>
    <t>Total for Evaluation</t>
  </si>
  <si>
    <t>Total for Equipment</t>
  </si>
  <si>
    <t>Total for International Travel</t>
  </si>
  <si>
    <t>Total for Training</t>
  </si>
  <si>
    <t>Total for Research</t>
  </si>
  <si>
    <t>Total for Indirect Costs</t>
  </si>
  <si>
    <t>Signed    Yes or No</t>
  </si>
  <si>
    <t>Notes  (in-kind contribution details)</t>
  </si>
  <si>
    <t xml:space="preserve"> </t>
  </si>
  <si>
    <t>Project working currency
(currency used by the Proponent in its book of accounts):</t>
  </si>
  <si>
    <t>CURRENCIES_TABLE</t>
  </si>
  <si>
    <t>YES/NO TABLE</t>
  </si>
  <si>
    <t>Canadian Dollar</t>
  </si>
  <si>
    <t>CAD</t>
  </si>
  <si>
    <t>Yes/Oui</t>
  </si>
  <si>
    <t>US Dollar</t>
  </si>
  <si>
    <t>USD</t>
  </si>
  <si>
    <t>No/Non</t>
  </si>
  <si>
    <t>CFA Franc BEAO</t>
  </si>
  <si>
    <t>XOF</t>
  </si>
  <si>
    <t>Egyptian Pound</t>
  </si>
  <si>
    <t>EGP</t>
  </si>
  <si>
    <t>Kenya Shilling</t>
  </si>
  <si>
    <t>KES</t>
  </si>
  <si>
    <t>Indian Rupee</t>
  </si>
  <si>
    <t>INR</t>
  </si>
  <si>
    <t>Singapore Dollar</t>
  </si>
  <si>
    <t>SGD</t>
  </si>
  <si>
    <t xml:space="preserve">Uruguayan peso </t>
  </si>
  <si>
    <t>UYU</t>
  </si>
  <si>
    <t>*************************</t>
  </si>
  <si>
    <t>Afghanistan Afghani</t>
  </si>
  <si>
    <t>AFN</t>
  </si>
  <si>
    <t>Albanian Lek</t>
  </si>
  <si>
    <t>ALL</t>
  </si>
  <si>
    <t>Algerian Dinar</t>
  </si>
  <si>
    <t>DZD</t>
  </si>
  <si>
    <t>Angolan Kwanza</t>
  </si>
  <si>
    <t>AOA</t>
  </si>
  <si>
    <t>Argentine Peso</t>
  </si>
  <si>
    <t>ARS</t>
  </si>
  <si>
    <t>Armenia Dram</t>
  </si>
  <si>
    <t>AMD</t>
  </si>
  <si>
    <t>Aruban Florin</t>
  </si>
  <si>
    <t>AWG</t>
  </si>
  <si>
    <t>Australian Dollar</t>
  </si>
  <si>
    <t>AUD</t>
  </si>
  <si>
    <t>Austrian Eurozone</t>
  </si>
  <si>
    <t>EUR</t>
  </si>
  <si>
    <t>Azerbaijan Manat</t>
  </si>
  <si>
    <t>AZN</t>
  </si>
  <si>
    <t>Bahamian Dollar</t>
  </si>
  <si>
    <t>BSD</t>
  </si>
  <si>
    <t>Bahraini Dinar</t>
  </si>
  <si>
    <t>BHD</t>
  </si>
  <si>
    <t>Bangladesh Taka</t>
  </si>
  <si>
    <t>BDT</t>
  </si>
  <si>
    <t>Barbados Dollar</t>
  </si>
  <si>
    <t>BBD</t>
  </si>
  <si>
    <t>Belarus Rouble</t>
  </si>
  <si>
    <t>BYR</t>
  </si>
  <si>
    <t>Belgian Eurozone</t>
  </si>
  <si>
    <t>Belize Dollar</t>
  </si>
  <si>
    <t>BZD</t>
  </si>
  <si>
    <t>Bermudan Dollar</t>
  </si>
  <si>
    <t>BMD</t>
  </si>
  <si>
    <t>Bhutan Ngultrum</t>
  </si>
  <si>
    <t>BTN</t>
  </si>
  <si>
    <t>Bolivian Boliviano</t>
  </si>
  <si>
    <t>BOB</t>
  </si>
  <si>
    <t>Bolivian Peso</t>
  </si>
  <si>
    <t>BOP</t>
  </si>
  <si>
    <t>Bosnia and Herzegovina Marks</t>
  </si>
  <si>
    <t>BAM</t>
  </si>
  <si>
    <t>Botswana Pula</t>
  </si>
  <si>
    <t>BWP</t>
  </si>
  <si>
    <t>Brazilian Real</t>
  </si>
  <si>
    <t>BRL</t>
  </si>
  <si>
    <t>Brunei Dollar</t>
  </si>
  <si>
    <t>BND</t>
  </si>
  <si>
    <t>Bulgarian Lev</t>
  </si>
  <si>
    <t>BGN</t>
  </si>
  <si>
    <t>Burundi Franc</t>
  </si>
  <si>
    <t>BIF</t>
  </si>
  <si>
    <t>Cambodian Riel</t>
  </si>
  <si>
    <t>KHR</t>
  </si>
  <si>
    <t>Cape Verde Escudo</t>
  </si>
  <si>
    <t>CVE</t>
  </si>
  <si>
    <t>Cayman Islands Dollar</t>
  </si>
  <si>
    <t>KYD</t>
  </si>
  <si>
    <t>CFA Franc BCEAO</t>
  </si>
  <si>
    <t>CFA Franc BEAC</t>
  </si>
  <si>
    <t>XAF</t>
  </si>
  <si>
    <t>CFP Franc</t>
  </si>
  <si>
    <t>XPF</t>
  </si>
  <si>
    <t>Chilean Peso</t>
  </si>
  <si>
    <t>CLP</t>
  </si>
  <si>
    <t>Chilean unidades de fomento</t>
  </si>
  <si>
    <t>CLF</t>
  </si>
  <si>
    <t>Chinese Renminbi</t>
  </si>
  <si>
    <t>CNY</t>
  </si>
  <si>
    <t>Colombian Peso</t>
  </si>
  <si>
    <t>COP</t>
  </si>
  <si>
    <t>Comoros Franc</t>
  </si>
  <si>
    <t>KMF</t>
  </si>
  <si>
    <t>Congo (dem. Rep.) Franc</t>
  </si>
  <si>
    <t>CDF</t>
  </si>
  <si>
    <t>Costa Rican Colon</t>
  </si>
  <si>
    <t>CRC</t>
  </si>
  <si>
    <t>Croatian kuna</t>
  </si>
  <si>
    <t>HRK</t>
  </si>
  <si>
    <t>Cuban Peso</t>
  </si>
  <si>
    <t>CUC</t>
  </si>
  <si>
    <t>Cyprus Eurozone</t>
  </si>
  <si>
    <t>Czech Koruna</t>
  </si>
  <si>
    <t>CZK</t>
  </si>
  <si>
    <t>Danish Krone</t>
  </si>
  <si>
    <t>DKK</t>
  </si>
  <si>
    <t>Djibouti Franc</t>
  </si>
  <si>
    <t>DJF</t>
  </si>
  <si>
    <t>Dominican Peso</t>
  </si>
  <si>
    <t>DOP</t>
  </si>
  <si>
    <t>East Caribbean Dollar</t>
  </si>
  <si>
    <t>XCD</t>
  </si>
  <si>
    <t>Ecuadoran Sucre</t>
  </si>
  <si>
    <t>ECS</t>
  </si>
  <si>
    <t>El Salvador Colon</t>
  </si>
  <si>
    <t>SVC</t>
  </si>
  <si>
    <t>Eritrea Nakfa</t>
  </si>
  <si>
    <t>ERN</t>
  </si>
  <si>
    <t>Estonian kroon</t>
  </si>
  <si>
    <t>EEK</t>
  </si>
  <si>
    <t>Ethiopian Birr</t>
  </si>
  <si>
    <t>ETB</t>
  </si>
  <si>
    <t>European Union euro</t>
  </si>
  <si>
    <t>Falkland Islands Pound</t>
  </si>
  <si>
    <t>FKP</t>
  </si>
  <si>
    <t>Fiji Dollar</t>
  </si>
  <si>
    <t>FJD</t>
  </si>
  <si>
    <t>Finnish Eurozone</t>
  </si>
  <si>
    <t>French Eurozone</t>
  </si>
  <si>
    <t>Gambian Dalasi</t>
  </si>
  <si>
    <t>GMD</t>
  </si>
  <si>
    <t>Germany Eurozone</t>
  </si>
  <si>
    <t>Ghanian Cedi</t>
  </si>
  <si>
    <t>GHS</t>
  </si>
  <si>
    <t>Gibraltar Pound</t>
  </si>
  <si>
    <t>GIP</t>
  </si>
  <si>
    <t>Greek Eurozone</t>
  </si>
  <si>
    <t>Guatamalan Quetzal</t>
  </si>
  <si>
    <t>GTQ</t>
  </si>
  <si>
    <t>Guinea-Bissau Peso</t>
  </si>
  <si>
    <t>GWP</t>
  </si>
  <si>
    <t>Guinean Franc</t>
  </si>
  <si>
    <t>GNF</t>
  </si>
  <si>
    <t>Guyana Dollar</t>
  </si>
  <si>
    <t>GYD</t>
  </si>
  <si>
    <t>Haitian Gourde</t>
  </si>
  <si>
    <t>HTG</t>
  </si>
  <si>
    <t>Honduran Lempira</t>
  </si>
  <si>
    <t>HNL</t>
  </si>
  <si>
    <t>Hong Kong Dollar</t>
  </si>
  <si>
    <t>HKD</t>
  </si>
  <si>
    <t>Hungarian Forint</t>
  </si>
  <si>
    <t>HUF</t>
  </si>
  <si>
    <t>Icelandic Krona</t>
  </si>
  <si>
    <t>ISK</t>
  </si>
  <si>
    <t>Indonesian Rupiah</t>
  </si>
  <si>
    <t>IDR</t>
  </si>
  <si>
    <t>Iran Rial</t>
  </si>
  <si>
    <t>IRR</t>
  </si>
  <si>
    <t>Iraqi Dinar</t>
  </si>
  <si>
    <t>IQD</t>
  </si>
  <si>
    <t>Irish Eurozone</t>
  </si>
  <si>
    <t>Israeli Shekel</t>
  </si>
  <si>
    <t>ILS</t>
  </si>
  <si>
    <t>Italian Eurozone</t>
  </si>
  <si>
    <t>Jamaican Dollar</t>
  </si>
  <si>
    <t>JMD</t>
  </si>
  <si>
    <t>Japanese Yen</t>
  </si>
  <si>
    <t>JPY</t>
  </si>
  <si>
    <t>Jordanian Dinar</t>
  </si>
  <si>
    <t>JOD</t>
  </si>
  <si>
    <t>Kazakhstan Tenge</t>
  </si>
  <si>
    <t>KZT</t>
  </si>
  <si>
    <t>Kosovo Eurozone</t>
  </si>
  <si>
    <t>Kuwaiti Dinar</t>
  </si>
  <si>
    <t>KWD</t>
  </si>
  <si>
    <t>Kyrgyzstan Som</t>
  </si>
  <si>
    <t>KGS</t>
  </si>
  <si>
    <t>Laos Kip</t>
  </si>
  <si>
    <t>LAK</t>
  </si>
  <si>
    <t>Latvian lats</t>
  </si>
  <si>
    <t>LVL</t>
  </si>
  <si>
    <t>Lebanese Pound</t>
  </si>
  <si>
    <t>LBP</t>
  </si>
  <si>
    <t>Lesotho Loti</t>
  </si>
  <si>
    <t>LSL</t>
  </si>
  <si>
    <t>Liberian Dollar</t>
  </si>
  <si>
    <t>LRD</t>
  </si>
  <si>
    <t>Libyan Dinar</t>
  </si>
  <si>
    <t>LYD</t>
  </si>
  <si>
    <t>Lithuanian litas</t>
  </si>
  <si>
    <t>LTL</t>
  </si>
  <si>
    <t>Luxembourg Eurozone</t>
  </si>
  <si>
    <t>Macau Pataca</t>
  </si>
  <si>
    <t>MOP</t>
  </si>
  <si>
    <t>Macedonia Denar</t>
  </si>
  <si>
    <t>MKD</t>
  </si>
  <si>
    <t>Malagasy Ariary</t>
  </si>
  <si>
    <t>MGA</t>
  </si>
  <si>
    <t>Malagasy Franc</t>
  </si>
  <si>
    <t>MGF</t>
  </si>
  <si>
    <t>Malawian Kwacha</t>
  </si>
  <si>
    <t>MWK</t>
  </si>
  <si>
    <t>Malaysian Ringgit</t>
  </si>
  <si>
    <t>MYR</t>
  </si>
  <si>
    <t>Maldivian Rufiyaa</t>
  </si>
  <si>
    <t>MVR</t>
  </si>
  <si>
    <t>Maltese Eurozone</t>
  </si>
  <si>
    <t>Mauritanian Ouguiya</t>
  </si>
  <si>
    <t>MRO</t>
  </si>
  <si>
    <t>Mauritian Rupee</t>
  </si>
  <si>
    <t>MUR</t>
  </si>
  <si>
    <t>Mexican Peso</t>
  </si>
  <si>
    <t>MXN</t>
  </si>
  <si>
    <t>Moldovan Leu</t>
  </si>
  <si>
    <t>MDL</t>
  </si>
  <si>
    <t>Mongolian Tugrik</t>
  </si>
  <si>
    <t>MNT</t>
  </si>
  <si>
    <t>Moroccan Dirham</t>
  </si>
  <si>
    <t>MAD</t>
  </si>
  <si>
    <t>Mozambique Metical</t>
  </si>
  <si>
    <t>MZM</t>
  </si>
  <si>
    <t>Myanmar (Burma) Kyat</t>
  </si>
  <si>
    <t>MMK</t>
  </si>
  <si>
    <t>Namibian Dollar</t>
  </si>
  <si>
    <t>NAD</t>
  </si>
  <si>
    <t>Nepalese Rupee</t>
  </si>
  <si>
    <t>NPR</t>
  </si>
  <si>
    <t>Netherlands Antillian Guilden</t>
  </si>
  <si>
    <t>ANG</t>
  </si>
  <si>
    <t>NetherlandsEurozone</t>
  </si>
  <si>
    <t>New Zealand Dollar</t>
  </si>
  <si>
    <t>NZD</t>
  </si>
  <si>
    <t>Nicaraguan Cordobas Oro</t>
  </si>
  <si>
    <t>NIO</t>
  </si>
  <si>
    <t>Nigerian Naira (FM)</t>
  </si>
  <si>
    <t>NGN</t>
  </si>
  <si>
    <t>North Korean Won</t>
  </si>
  <si>
    <t>KPW</t>
  </si>
  <si>
    <t>Norwegian Krone</t>
  </si>
  <si>
    <t>NOK</t>
  </si>
  <si>
    <t>Omani rial</t>
  </si>
  <si>
    <t>OMR</t>
  </si>
  <si>
    <t>Pakistan Rupee</t>
  </si>
  <si>
    <t>PKR</t>
  </si>
  <si>
    <t>Panamanian Balboa</t>
  </si>
  <si>
    <t>PAB</t>
  </si>
  <si>
    <t>Papua &amp; New Guinea Kina</t>
  </si>
  <si>
    <t>PGK</t>
  </si>
  <si>
    <t>Paraguayan Guarani</t>
  </si>
  <si>
    <t>PYG</t>
  </si>
  <si>
    <t>Peruvian New Sol</t>
  </si>
  <si>
    <t>PEN</t>
  </si>
  <si>
    <t>Philippine Peso</t>
  </si>
  <si>
    <t>PHP</t>
  </si>
  <si>
    <t>Polish zloty</t>
  </si>
  <si>
    <t>PLN</t>
  </si>
  <si>
    <t>Portuguese Eurozone</t>
  </si>
  <si>
    <t>Qatari Riyal</t>
  </si>
  <si>
    <t>QAR</t>
  </si>
  <si>
    <t>Romanian Leu</t>
  </si>
  <si>
    <t>RON</t>
  </si>
  <si>
    <t>Russian Rouble</t>
  </si>
  <si>
    <t>RUB</t>
  </si>
  <si>
    <t>Rwandan Franc</t>
  </si>
  <si>
    <t>RWF</t>
  </si>
  <si>
    <t>Samoa Tala</t>
  </si>
  <si>
    <t>WST</t>
  </si>
  <si>
    <t>Sao Tome &amp; Principe Dobra</t>
  </si>
  <si>
    <t>STD</t>
  </si>
  <si>
    <t>Saudi Arabian Riyal</t>
  </si>
  <si>
    <t>SAR</t>
  </si>
  <si>
    <t>Serbian Dinar</t>
  </si>
  <si>
    <t>RSD</t>
  </si>
  <si>
    <t>Seychelles Rupee</t>
  </si>
  <si>
    <t>SCR</t>
  </si>
  <si>
    <t>Sierra Leone Leone</t>
  </si>
  <si>
    <t>SLL</t>
  </si>
  <si>
    <t>Slovak Euro</t>
  </si>
  <si>
    <t>Slovenian Euro</t>
  </si>
  <si>
    <t>Solomon Island dollar</t>
  </si>
  <si>
    <t>SBD</t>
  </si>
  <si>
    <t>Somali Shilling</t>
  </si>
  <si>
    <t>SOS</t>
  </si>
  <si>
    <t>South African Rand (C/F)</t>
  </si>
  <si>
    <t>ZAR</t>
  </si>
  <si>
    <t>South Korean Won</t>
  </si>
  <si>
    <t>KRW</t>
  </si>
  <si>
    <t>South Yemeni Dinar</t>
  </si>
  <si>
    <t>YDD</t>
  </si>
  <si>
    <t>Spanish Eurozone</t>
  </si>
  <si>
    <t>Special Drawing Rights</t>
  </si>
  <si>
    <t>XDR</t>
  </si>
  <si>
    <t>Sri Lanka Rupee</t>
  </si>
  <si>
    <t>LKR</t>
  </si>
  <si>
    <t>St. Helena Pound</t>
  </si>
  <si>
    <t>SHP</t>
  </si>
  <si>
    <t>Sudanese Dinar</t>
  </si>
  <si>
    <t>SDD</t>
  </si>
  <si>
    <t>Sudanese pound</t>
  </si>
  <si>
    <t>SDG</t>
  </si>
  <si>
    <t>Surinam Dollar</t>
  </si>
  <si>
    <t>SRD</t>
  </si>
  <si>
    <t>Surinam Guilder</t>
  </si>
  <si>
    <t>SRG</t>
  </si>
  <si>
    <t>Swaziland Lilangeni</t>
  </si>
  <si>
    <t>SZL</t>
  </si>
  <si>
    <t>Swedish Krona</t>
  </si>
  <si>
    <t>SEK</t>
  </si>
  <si>
    <t>Swiss Franc</t>
  </si>
  <si>
    <t>CHF</t>
  </si>
  <si>
    <t>Syrian Pound</t>
  </si>
  <si>
    <t>SYP</t>
  </si>
  <si>
    <t>Taiwan Dollar</t>
  </si>
  <si>
    <t>TWD</t>
  </si>
  <si>
    <t>Tajikistan rouble</t>
  </si>
  <si>
    <t>TJR</t>
  </si>
  <si>
    <t>Tajikistan somoni</t>
  </si>
  <si>
    <t>TJS</t>
  </si>
  <si>
    <t>Tanzania Shilling</t>
  </si>
  <si>
    <t>TZS</t>
  </si>
  <si>
    <t>Thailand Baht</t>
  </si>
  <si>
    <t>THB</t>
  </si>
  <si>
    <t>Tonga Pa-anga</t>
  </si>
  <si>
    <t>TOP</t>
  </si>
  <si>
    <t>Trinidad and Tobago Dollar</t>
  </si>
  <si>
    <t>TTD</t>
  </si>
  <si>
    <t>Tunisian Dinar</t>
  </si>
  <si>
    <t>TND</t>
  </si>
  <si>
    <t>Turkish Lira</t>
  </si>
  <si>
    <t>TRL</t>
  </si>
  <si>
    <t>Turkmen Manat</t>
  </si>
  <si>
    <t>TMT</t>
  </si>
  <si>
    <t>U.K. Pound Sterling</t>
  </si>
  <si>
    <t>GBP</t>
  </si>
  <si>
    <t>Uganda Shilling</t>
  </si>
  <si>
    <t>UGX</t>
  </si>
  <si>
    <t>Ukraine Hryvnia</t>
  </si>
  <si>
    <t>UAH</t>
  </si>
  <si>
    <t>United Arab Em, Dirham</t>
  </si>
  <si>
    <t>AED</t>
  </si>
  <si>
    <t>Uzbekistan Som</t>
  </si>
  <si>
    <t>UZS</t>
  </si>
  <si>
    <t>Vanuatu Vatu</t>
  </si>
  <si>
    <t>VUV</t>
  </si>
  <si>
    <t>Venezualan Bolivar</t>
  </si>
  <si>
    <t>VEB</t>
  </si>
  <si>
    <t>Vietnam Dong</t>
  </si>
  <si>
    <t>VND</t>
  </si>
  <si>
    <t>Yemeni Rial</t>
  </si>
  <si>
    <t>YER</t>
  </si>
  <si>
    <t>Yugoslavian Dinar</t>
  </si>
  <si>
    <t>YUM</t>
  </si>
  <si>
    <t>Zaire new zaire</t>
  </si>
  <si>
    <t>ZRN</t>
  </si>
  <si>
    <t>Zambian Kwacha</t>
  </si>
  <si>
    <t>ZMK</t>
  </si>
  <si>
    <t>Zimbabwean Dollar</t>
  </si>
  <si>
    <t>ZWR</t>
  </si>
  <si>
    <t>Revision:</t>
  </si>
  <si>
    <t>Check Locked</t>
  </si>
  <si>
    <t>5</t>
  </si>
  <si>
    <t>We hereby certify that this budget proposal, and all its accompanying detailed budget submission forms, correctly and fairly reflect the financial plan of the proposed project, and more specifically the portion proposed for IDRC support. We further certify that our institution will administer the grant as per IDRC’s terms and conditions (which are appended to this application as Part 2).</t>
  </si>
  <si>
    <t xml:space="preserve">Includes administrative costs not directly related to the research. Costs may include clerical, accounting, or secretarial help, general office expenses, office rental and utility charges, non-capital office furnishings, communications costs, and photocopying. IDRC expects the recipient to absorb the indirect or administrative costs of a project as part of its local contribution. In exceptional cases, IDRC may consider a contribution towards indirect costs. The maximum contribution is 13% of all recipient-administered costs, including  capital equipment, sub-recipients and sub-contractors administered cost.  That maximun contribution may be shared between the proposing institution and the collaborating and should never exceed 13% in total.  </t>
  </si>
  <si>
    <t xml:space="preserve">
</t>
  </si>
  <si>
    <t>Name of sub-recipient</t>
  </si>
  <si>
    <t>Grant total</t>
  </si>
  <si>
    <t>Provide below details on total funds that will be transfered to sub-recipients (in project currency)</t>
  </si>
  <si>
    <t>Total sub-Recipient grant budget</t>
  </si>
  <si>
    <r>
      <t>Subcontractors</t>
    </r>
    <r>
      <rPr>
        <sz val="11"/>
        <color theme="1"/>
        <rFont val="Calibri"/>
        <family val="2"/>
        <scheme val="minor"/>
      </rPr>
      <t xml:space="preserve">  include all entities and individuals who are paid Centre Funds by the Recipient in order to complete services related to the Project. </t>
    </r>
  </si>
  <si>
    <r>
      <t xml:space="preserve">Sub-recipients </t>
    </r>
    <r>
      <rPr>
        <sz val="11"/>
        <color theme="1"/>
        <rFont val="Calibri"/>
        <family val="2"/>
        <scheme val="minor"/>
      </rPr>
      <t>shall mean individuals and entities that are granted or otherwise receive IDRC Funds from the Recipient in order to undertake or fulfill Project objectives or to undertake or fulfill activities in relation to Project objectives</t>
    </r>
  </si>
  <si>
    <t xml:space="preserve">Includes services and materials required to carry out the research. Costs include remuneration of persons who gather data and information or provide casual labour, maintenance and operation of project vehicles, consumable goods and non-capital equipment, computer services, training for project staff for implementation of research activities, in-country travel, reference materials, rent paid for land or premises used in a research activity, article processing charges (APCs) for recipients and sub-recipients, and translation of project-related documents. This also includes, if applicable, total funds to be released to sub-recipients -  indirect costs for sub-recipient MUST be excluded from this category and included within Indirect Costs section.  </t>
  </si>
  <si>
    <t>ABC COMPANY PROJECT BUDGET</t>
  </si>
  <si>
    <t>Year 2023</t>
  </si>
  <si>
    <t>Year 2024</t>
  </si>
  <si>
    <t>Year 2025</t>
  </si>
  <si>
    <t>Year 2026</t>
  </si>
  <si>
    <t>Year 2027</t>
  </si>
  <si>
    <t xml:space="preserve"> PERSONNEL EXPENSES BUDGET 2023 TO 2027</t>
  </si>
  <si>
    <t>CONSULTANTS EXPENSES BUDGET 2023 TO 2027</t>
  </si>
  <si>
    <r>
      <t xml:space="preserve">Consultants or subcontractors provide expert professional advice and usually work on a fee-for-service basis. Compared with project advisors (see Personnel Expenses and Research Expenses), consultants are subcontractors that are contracted for shorter periods to work on specific assignments. Payments to consultants include all expenses related to the services of a consultant for a specific activity within the project.  </t>
    </r>
    <r>
      <rPr>
        <b/>
        <sz val="11"/>
        <color indexed="8"/>
        <rFont val="Arial"/>
        <family val="2"/>
      </rPr>
      <t>Please use a budget note to: (1) indicate the daily rate used to calculate the consultant’s fee; (2) estimate travel costs (if applicable); and (3) list other related consultant costs.</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</si>
</sst>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0.0%"/>
    <numFmt numFmtId="165" formatCode="d/mmm/yyyy"/>
    <numFmt numFmtId="166" formatCode="_(* #,##0_);_(* \(#,##0\);_(* &quot;-&quot;??_);_(@_)"/>
    <numFmt numFmtId="167" formatCode="[$-1009]mmmm\ d\,\ yyyy;@"/>
  </numFmts>
  <fonts count="62">
    <font>
      <sz val="11"/>
      <color theme="1"/>
      <name val="Calibri"/>
      <family val="2"/>
      <scheme val="minor"/>
    </font>
    <font>
      <sz val="11"/>
      <color theme="1"/>
      <name val="Calibri"/>
      <family val="2"/>
      <scheme val="minor"/>
    </font>
    <font>
      <u/>
      <sz val="11"/>
      <color theme="10"/>
      <name val="Calibri"/>
      <family val="2"/>
    </font>
    <font>
      <sz val="11"/>
      <color theme="10"/>
      <name val="Tahoma"/>
      <family val="2"/>
    </font>
    <font>
      <sz val="8"/>
      <color theme="1"/>
      <name val="Arial"/>
      <family val="2"/>
    </font>
    <font>
      <b/>
      <sz val="8"/>
      <color rgb="FF000000"/>
      <name val="Arial"/>
      <family val="2"/>
    </font>
    <font>
      <sz val="8"/>
      <color rgb="FF000000"/>
      <name val="Arial"/>
      <family val="2"/>
    </font>
    <font>
      <b/>
      <sz val="10"/>
      <color rgb="FFFFFFFF"/>
      <name val="Arial"/>
      <family val="2"/>
    </font>
    <font>
      <b/>
      <sz val="10"/>
      <color rgb="FFFFFF00"/>
      <name val="Arial"/>
      <family val="2"/>
    </font>
    <font>
      <sz val="10"/>
      <name val="Arial"/>
      <family val="2"/>
    </font>
    <font>
      <sz val="8"/>
      <name val="Arial"/>
      <family val="2"/>
    </font>
    <font>
      <sz val="10"/>
      <color theme="1"/>
      <name val="Arial"/>
      <family val="2"/>
    </font>
    <font>
      <u/>
      <sz val="8"/>
      <color indexed="8"/>
      <name val="Arial"/>
      <family val="2"/>
    </font>
    <font>
      <b/>
      <sz val="10"/>
      <color theme="0"/>
      <name val="Arial"/>
      <family val="2"/>
    </font>
    <font>
      <sz val="10"/>
      <color rgb="FF000000"/>
      <name val="Arial"/>
      <family val="2"/>
    </font>
    <font>
      <sz val="8"/>
      <color theme="1"/>
      <name val="Times New Roman"/>
      <family val="1"/>
    </font>
    <font>
      <sz val="10"/>
      <color rgb="FF000000"/>
      <name val="Calibri"/>
      <family val="2"/>
      <scheme val="minor"/>
    </font>
    <font>
      <sz val="10"/>
      <color theme="1"/>
      <name val="Calibri"/>
      <family val="2"/>
      <scheme val="minor"/>
    </font>
    <font>
      <b/>
      <sz val="10"/>
      <color theme="1"/>
      <name val="Arial"/>
      <family val="2"/>
    </font>
    <font>
      <b/>
      <sz val="8"/>
      <color indexed="8"/>
      <name val="Symbol"/>
      <family val="1"/>
      <charset val="2"/>
    </font>
    <font>
      <sz val="8"/>
      <color indexed="10"/>
      <name val="Arial"/>
      <family val="2"/>
    </font>
    <font>
      <b/>
      <sz val="8"/>
      <color rgb="FFFF0000"/>
      <name val="Arial"/>
      <family val="2"/>
    </font>
    <font>
      <b/>
      <sz val="8"/>
      <color theme="1"/>
      <name val="Arial"/>
      <family val="2"/>
    </font>
    <font>
      <sz val="8"/>
      <color indexed="8"/>
      <name val="Arial"/>
      <family val="2"/>
    </font>
    <font>
      <sz val="8"/>
      <color rgb="FFFF0000"/>
      <name val="Arial"/>
      <family val="2"/>
    </font>
    <font>
      <b/>
      <u/>
      <sz val="10"/>
      <color theme="5" tint="-0.249977111117893"/>
      <name val="Arial"/>
      <family val="2"/>
    </font>
    <font>
      <b/>
      <u/>
      <sz val="8"/>
      <color indexed="8"/>
      <name val="Arial"/>
      <family val="2"/>
    </font>
    <font>
      <b/>
      <sz val="11"/>
      <color theme="1"/>
      <name val="Calibri"/>
      <family val="2"/>
      <scheme val="minor"/>
    </font>
    <font>
      <b/>
      <sz val="10"/>
      <name val="Arial"/>
      <family val="2"/>
    </font>
    <font>
      <sz val="9"/>
      <color indexed="81"/>
      <name val="Tahoma"/>
      <family val="2"/>
    </font>
    <font>
      <sz val="8"/>
      <color indexed="81"/>
      <name val="Tahoma"/>
      <family val="2"/>
    </font>
    <font>
      <b/>
      <sz val="10"/>
      <color indexed="8"/>
      <name val="Arial"/>
      <family val="2"/>
    </font>
    <font>
      <b/>
      <sz val="12"/>
      <name val="Arial"/>
      <family val="2"/>
    </font>
    <font>
      <i/>
      <sz val="11"/>
      <color theme="1"/>
      <name val="Calibri"/>
      <family val="2"/>
      <scheme val="minor"/>
    </font>
    <font>
      <sz val="9"/>
      <color rgb="FF000000"/>
      <name val="Arial"/>
      <family val="2"/>
    </font>
    <font>
      <b/>
      <sz val="11"/>
      <color rgb="FF000000"/>
      <name val="Calibri"/>
      <family val="2"/>
      <scheme val="minor"/>
    </font>
    <font>
      <b/>
      <i/>
      <sz val="11"/>
      <color indexed="8"/>
      <name val="Arial"/>
      <family val="2"/>
    </font>
    <font>
      <i/>
      <sz val="11"/>
      <color indexed="8"/>
      <name val="Arial"/>
      <family val="2"/>
    </font>
    <font>
      <sz val="11"/>
      <name val="Arial"/>
      <family val="2"/>
    </font>
    <font>
      <b/>
      <sz val="14"/>
      <name val="Arial"/>
      <family val="2"/>
    </font>
    <font>
      <sz val="12"/>
      <name val="Arial"/>
      <family val="2"/>
    </font>
    <font>
      <i/>
      <sz val="11"/>
      <color theme="1"/>
      <name val="Arial"/>
      <family val="2"/>
    </font>
    <font>
      <b/>
      <sz val="12"/>
      <color indexed="8"/>
      <name val="Arial"/>
      <family val="2"/>
    </font>
    <font>
      <sz val="9"/>
      <color theme="1"/>
      <name val="Calibri"/>
      <family val="2"/>
      <scheme val="minor"/>
    </font>
    <font>
      <i/>
      <sz val="9"/>
      <color theme="1"/>
      <name val="Calibri"/>
      <family val="2"/>
      <scheme val="minor"/>
    </font>
    <font>
      <sz val="11"/>
      <color theme="1"/>
      <name val="Calibri"/>
      <family val="2"/>
      <scheme val="minor"/>
    </font>
    <font>
      <sz val="11"/>
      <color theme="8" tint="0.79998168889431442"/>
      <name val="Calibri"/>
      <family val="2"/>
      <scheme val="minor"/>
    </font>
    <font>
      <sz val="9"/>
      <color theme="1"/>
      <name val="Arial"/>
      <family val="2"/>
    </font>
    <font>
      <sz val="10"/>
      <name val="Times New Roman"/>
      <family val="1"/>
    </font>
    <font>
      <sz val="10"/>
      <color theme="1"/>
      <name val="Times New Roman"/>
      <family val="1"/>
    </font>
    <font>
      <sz val="9"/>
      <name val="Arial"/>
      <family val="2"/>
    </font>
    <font>
      <sz val="10"/>
      <color rgb="FF333333"/>
      <name val="Inherit"/>
    </font>
    <font>
      <sz val="9"/>
      <color theme="1"/>
      <name val="Calibri"/>
      <family val="2"/>
      <scheme val="minor"/>
    </font>
    <font>
      <b/>
      <sz val="9"/>
      <color theme="1"/>
      <name val="Calibri"/>
      <family val="2"/>
      <scheme val="minor"/>
    </font>
    <font>
      <b/>
      <sz val="12"/>
      <color rgb="FF000000"/>
      <name val="Algerian"/>
      <family val="5"/>
    </font>
    <font>
      <sz val="12"/>
      <color theme="1"/>
      <name val="Algerian"/>
      <family val="5"/>
    </font>
    <font>
      <sz val="36"/>
      <color theme="1"/>
      <name val="Bodoni MT Black"/>
      <family val="1"/>
    </font>
    <font>
      <b/>
      <sz val="28"/>
      <color theme="0"/>
      <name val="Algerian"/>
      <family val="5"/>
    </font>
    <font>
      <sz val="11"/>
      <color rgb="FF000000"/>
      <name val="Arial"/>
      <family val="2"/>
    </font>
    <font>
      <b/>
      <sz val="10"/>
      <color rgb="FF000000"/>
      <name val="Arial"/>
      <family val="2"/>
    </font>
    <font>
      <b/>
      <sz val="26"/>
      <name val="Arial"/>
      <family val="2"/>
    </font>
    <font>
      <b/>
      <sz val="11"/>
      <color indexed="8"/>
      <name val="Arial"/>
      <family val="2"/>
    </font>
  </fonts>
  <fills count="17">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rgb="FF000000"/>
        <bgColor indexed="64"/>
      </patternFill>
    </fill>
    <fill>
      <patternFill patternType="solid">
        <fgColor theme="1"/>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2" tint="-0.24994659260841701"/>
        <bgColor indexed="64"/>
      </patternFill>
    </fill>
    <fill>
      <patternFill patternType="solid">
        <fgColor theme="2" tint="-9.9978637043366805E-2"/>
        <bgColor indexed="64"/>
      </patternFill>
    </fill>
    <fill>
      <patternFill patternType="solid">
        <fgColor theme="6" tint="0.79998168889431442"/>
        <bgColor theme="6" tint="0.79998168889431442"/>
      </patternFill>
    </fill>
    <fill>
      <patternFill patternType="solid">
        <fgColor rgb="FF002060"/>
        <bgColor indexed="64"/>
      </patternFill>
    </fill>
    <fill>
      <patternFill patternType="solid">
        <fgColor theme="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5" tint="0.39997558519241921"/>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right style="medium">
        <color rgb="FF000000"/>
      </right>
      <top/>
      <bottom/>
      <diagonal/>
    </border>
    <border>
      <left/>
      <right style="medium">
        <color indexed="64"/>
      </right>
      <top style="medium">
        <color indexed="64"/>
      </top>
      <bottom style="medium">
        <color rgb="FF000000"/>
      </bottom>
      <diagonal/>
    </border>
    <border>
      <left/>
      <right/>
      <top style="medium">
        <color indexed="64"/>
      </top>
      <bottom style="medium">
        <color rgb="FF000000"/>
      </bottom>
      <diagonal/>
    </border>
    <border>
      <left style="medium">
        <color indexed="64"/>
      </left>
      <right/>
      <top style="medium">
        <color indexed="64"/>
      </top>
      <bottom style="medium">
        <color rgb="FF000000"/>
      </bottom>
      <diagonal/>
    </border>
    <border>
      <left/>
      <right style="medium">
        <color indexed="64"/>
      </right>
      <top style="medium">
        <color rgb="FF000000"/>
      </top>
      <bottom style="medium">
        <color rgb="FF000000"/>
      </bottom>
      <diagonal/>
    </border>
    <border>
      <left style="medium">
        <color indexed="64"/>
      </left>
      <right style="medium">
        <color rgb="FF000000"/>
      </right>
      <top/>
      <bottom style="medium">
        <color rgb="FF000000"/>
      </bottom>
      <diagonal/>
    </border>
    <border>
      <left/>
      <right style="medium">
        <color rgb="FF000000"/>
      </right>
      <top/>
      <bottom style="medium">
        <color rgb="FF000000"/>
      </bottom>
      <diagonal/>
    </border>
    <border>
      <left/>
      <right style="double">
        <color indexed="64"/>
      </right>
      <top/>
      <bottom style="medium">
        <color rgb="FF000000"/>
      </bottom>
      <diagonal/>
    </border>
    <border>
      <left/>
      <right style="medium">
        <color indexed="64"/>
      </right>
      <top/>
      <bottom style="medium">
        <color rgb="FF000000"/>
      </bottom>
      <diagonal/>
    </border>
    <border>
      <left style="medium">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style="medium">
        <color rgb="FF000000"/>
      </top>
      <bottom/>
      <diagonal/>
    </border>
    <border>
      <left/>
      <right/>
      <top style="medium">
        <color rgb="FF000000"/>
      </top>
      <bottom/>
      <diagonal/>
    </border>
    <border>
      <left/>
      <right style="thin">
        <color indexed="64"/>
      </right>
      <top style="medium">
        <color rgb="FF000000"/>
      </top>
      <bottom/>
      <diagonal/>
    </border>
    <border>
      <left style="medium">
        <color indexed="64"/>
      </left>
      <right style="medium">
        <color rgb="FF000000"/>
      </right>
      <top style="thin">
        <color indexed="64"/>
      </top>
      <bottom style="medium">
        <color rgb="FF000000"/>
      </bottom>
      <diagonal/>
    </border>
    <border>
      <left/>
      <right style="medium">
        <color rgb="FF000000"/>
      </right>
      <top style="thin">
        <color indexed="64"/>
      </top>
      <bottom style="medium">
        <color rgb="FF000000"/>
      </bottom>
      <diagonal/>
    </border>
    <border>
      <left/>
      <right style="double">
        <color indexed="64"/>
      </right>
      <top style="thin">
        <color indexed="64"/>
      </top>
      <bottom style="medium">
        <color rgb="FF000000"/>
      </bottom>
      <diagonal/>
    </border>
    <border>
      <left/>
      <right style="medium">
        <color indexed="64"/>
      </right>
      <top style="medium">
        <color rgb="FF000000"/>
      </top>
      <bottom/>
      <diagonal/>
    </border>
    <border>
      <left style="medium">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medium">
        <color rgb="FF000000"/>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rgb="FF000000"/>
      </right>
      <top/>
      <bottom style="double">
        <color indexed="64"/>
      </bottom>
      <diagonal/>
    </border>
    <border>
      <left/>
      <right style="medium">
        <color rgb="FF000000"/>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rgb="FF000000"/>
      </left>
      <right style="medium">
        <color rgb="FF000000"/>
      </right>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indexed="64"/>
      </left>
      <right/>
      <top style="medium">
        <color indexed="64"/>
      </top>
      <bottom style="medium">
        <color indexed="8"/>
      </bottom>
      <diagonal/>
    </border>
    <border>
      <left/>
      <right/>
      <top style="medium">
        <color indexed="64"/>
      </top>
      <bottom style="medium">
        <color indexed="8"/>
      </bottom>
      <diagonal/>
    </border>
    <border>
      <left style="medium">
        <color indexed="64"/>
      </left>
      <right/>
      <top style="medium">
        <color indexed="8"/>
      </top>
      <bottom style="medium">
        <color indexed="8"/>
      </bottom>
      <diagonal/>
    </border>
    <border>
      <left/>
      <right/>
      <top style="medium">
        <color indexed="8"/>
      </top>
      <bottom style="medium">
        <color indexed="8"/>
      </bottom>
      <diagonal/>
    </border>
    <border>
      <left/>
      <right style="medium">
        <color indexed="64"/>
      </right>
      <top style="thin">
        <color theme="6"/>
      </top>
      <bottom style="medium">
        <color rgb="FF000000"/>
      </bottom>
      <diagonal/>
    </border>
    <border>
      <left style="thin">
        <color indexed="64"/>
      </left>
      <right style="thin">
        <color indexed="64"/>
      </right>
      <top style="thin">
        <color indexed="64"/>
      </top>
      <bottom style="double">
        <color indexed="64"/>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right style="double">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8"/>
      </top>
      <bottom style="medium">
        <color indexed="64"/>
      </bottom>
      <diagonal/>
    </border>
    <border>
      <left/>
      <right/>
      <top style="medium">
        <color indexed="8"/>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medium">
        <color rgb="FF000000"/>
      </right>
      <top style="medium">
        <color rgb="FF000000"/>
      </top>
      <bottom style="medium">
        <color rgb="FF000000"/>
      </bottom>
      <diagonal/>
    </border>
    <border>
      <left style="thin">
        <color theme="6"/>
      </left>
      <right style="thin">
        <color theme="6"/>
      </right>
      <top style="thin">
        <color theme="6"/>
      </top>
      <bottom style="thin">
        <color theme="6"/>
      </bottom>
      <diagonal/>
    </border>
    <border>
      <left style="thin">
        <color theme="6"/>
      </left>
      <right style="thin">
        <color theme="6"/>
      </right>
      <top style="double">
        <color theme="6"/>
      </top>
      <bottom style="thin">
        <color theme="6"/>
      </bottom>
      <diagonal/>
    </border>
  </borders>
  <cellStyleXfs count="19">
    <xf numFmtId="0" fontId="0" fillId="0" borderId="0"/>
    <xf numFmtId="0" fontId="1" fillId="0" borderId="0"/>
    <xf numFmtId="0" fontId="2" fillId="0" borderId="0" applyNumberFormat="0" applyFill="0" applyBorder="0" applyAlignment="0" applyProtection="0">
      <alignment vertical="top"/>
      <protection locked="0"/>
    </xf>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0" fontId="10" fillId="0" borderId="0"/>
    <xf numFmtId="0" fontId="9" fillId="0" borderId="0"/>
    <xf numFmtId="9" fontId="9" fillId="0" borderId="0" applyFont="0" applyFill="0" applyBorder="0" applyAlignment="0" applyProtection="0"/>
    <xf numFmtId="0" fontId="11" fillId="0" borderId="0"/>
    <xf numFmtId="43" fontId="1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9" fillId="0" borderId="0"/>
    <xf numFmtId="43" fontId="1" fillId="0" borderId="0" applyFont="0" applyFill="0" applyBorder="0" applyAlignment="0" applyProtection="0"/>
    <xf numFmtId="0" fontId="1" fillId="0" borderId="0"/>
    <xf numFmtId="0" fontId="11" fillId="0" borderId="0"/>
    <xf numFmtId="0" fontId="11" fillId="0" borderId="0"/>
    <xf numFmtId="9" fontId="1" fillId="0" borderId="0" applyFont="0" applyFill="0" applyBorder="0" applyAlignment="0" applyProtection="0"/>
  </cellStyleXfs>
  <cellXfs count="263">
    <xf numFmtId="0" fontId="0" fillId="0" borderId="0" xfId="0"/>
    <xf numFmtId="0" fontId="1" fillId="0" borderId="0" xfId="1"/>
    <xf numFmtId="0" fontId="2" fillId="0" borderId="0" xfId="2" applyAlignment="1" applyProtection="1"/>
    <xf numFmtId="10" fontId="1" fillId="0" borderId="0" xfId="1" applyNumberFormat="1"/>
    <xf numFmtId="0" fontId="6" fillId="2" borderId="1" xfId="1" applyFont="1" applyFill="1" applyBorder="1" applyAlignment="1" applyProtection="1">
      <alignment horizontal="left" vertical="top" wrapText="1" indent="1"/>
      <protection locked="0"/>
    </xf>
    <xf numFmtId="3" fontId="4" fillId="2" borderId="1" xfId="10" applyNumberFormat="1" applyFont="1" applyFill="1" applyBorder="1" applyAlignment="1" applyProtection="1">
      <alignment horizontal="right" vertical="top"/>
      <protection locked="0"/>
    </xf>
    <xf numFmtId="0" fontId="6" fillId="0" borderId="1" xfId="1" applyFont="1" applyBorder="1" applyAlignment="1" applyProtection="1">
      <alignment horizontal="left" vertical="center" indent="1"/>
      <protection locked="0"/>
    </xf>
    <xf numFmtId="0" fontId="4" fillId="0" borderId="1" xfId="1" applyFont="1" applyBorder="1" applyAlignment="1" applyProtection="1">
      <alignment horizontal="left" vertical="center" wrapText="1"/>
      <protection locked="0"/>
    </xf>
    <xf numFmtId="0" fontId="4" fillId="0" borderId="1" xfId="1" applyFont="1" applyBorder="1" applyAlignment="1" applyProtection="1">
      <alignment horizontal="left" vertical="center" indent="1"/>
      <protection locked="0"/>
    </xf>
    <xf numFmtId="165" fontId="4" fillId="0" borderId="1" xfId="1" applyNumberFormat="1" applyFont="1" applyBorder="1" applyAlignment="1" applyProtection="1">
      <alignment horizontal="right" vertical="center"/>
      <protection locked="0"/>
    </xf>
    <xf numFmtId="3" fontId="4" fillId="0" borderId="1" xfId="1" applyNumberFormat="1" applyFont="1" applyBorder="1" applyAlignment="1" applyProtection="1">
      <alignment horizontal="right" vertical="center"/>
      <protection locked="0"/>
    </xf>
    <xf numFmtId="0" fontId="1" fillId="0" borderId="0" xfId="1" applyAlignment="1">
      <alignment horizontal="left"/>
    </xf>
    <xf numFmtId="0" fontId="1" fillId="0" borderId="0" xfId="1" applyProtection="1"/>
    <xf numFmtId="0" fontId="15" fillId="0" borderId="0" xfId="1" applyFont="1" applyAlignment="1">
      <alignment vertical="top" wrapText="1"/>
    </xf>
    <xf numFmtId="0" fontId="1" fillId="0" borderId="0" xfId="1" applyAlignment="1">
      <alignment vertical="center"/>
    </xf>
    <xf numFmtId="0" fontId="4" fillId="0" borderId="8" xfId="1" applyFont="1" applyBorder="1" applyAlignment="1" applyProtection="1">
      <alignment vertical="center" wrapText="1"/>
      <protection locked="0"/>
    </xf>
    <xf numFmtId="0" fontId="4" fillId="0" borderId="34" xfId="1" applyFont="1" applyBorder="1" applyAlignment="1" applyProtection="1">
      <alignment vertical="center" wrapText="1"/>
      <protection locked="0"/>
    </xf>
    <xf numFmtId="0" fontId="4" fillId="0" borderId="28" xfId="1" applyFont="1" applyBorder="1" applyAlignment="1">
      <alignment vertical="center" wrapText="1"/>
    </xf>
    <xf numFmtId="0" fontId="4" fillId="0" borderId="37" xfId="1" applyFont="1" applyBorder="1" applyAlignment="1" applyProtection="1">
      <alignment vertical="center" wrapText="1"/>
      <protection locked="0"/>
    </xf>
    <xf numFmtId="0" fontId="4" fillId="0" borderId="38" xfId="1" applyFont="1" applyBorder="1" applyAlignment="1" applyProtection="1">
      <alignment vertical="center" wrapText="1"/>
      <protection locked="0"/>
    </xf>
    <xf numFmtId="0" fontId="5" fillId="3" borderId="35" xfId="1" applyFont="1" applyFill="1" applyBorder="1" applyAlignment="1">
      <alignment horizontal="center" vertical="center" wrapText="1"/>
    </xf>
    <xf numFmtId="0" fontId="6" fillId="0" borderId="7" xfId="1" applyFont="1" applyBorder="1" applyAlignment="1">
      <alignment vertical="center" wrapText="1"/>
    </xf>
    <xf numFmtId="3" fontId="4" fillId="0" borderId="8" xfId="1" applyNumberFormat="1" applyFont="1" applyBorder="1" applyAlignment="1" applyProtection="1">
      <alignment vertical="center" wrapText="1"/>
      <protection locked="0"/>
    </xf>
    <xf numFmtId="3" fontId="4" fillId="0" borderId="9" xfId="1" applyNumberFormat="1" applyFont="1" applyBorder="1" applyAlignment="1" applyProtection="1">
      <alignment vertical="center" wrapText="1"/>
      <protection locked="0"/>
    </xf>
    <xf numFmtId="3" fontId="4" fillId="0" borderId="10" xfId="1" applyNumberFormat="1" applyFont="1" applyBorder="1" applyAlignment="1">
      <alignment horizontal="right" vertical="center" wrapText="1"/>
    </xf>
    <xf numFmtId="0" fontId="6" fillId="0" borderId="36" xfId="1" applyFont="1" applyBorder="1" applyAlignment="1">
      <alignment vertical="center" wrapText="1"/>
    </xf>
    <xf numFmtId="3" fontId="4" fillId="0" borderId="37" xfId="1" applyNumberFormat="1" applyFont="1" applyBorder="1" applyAlignment="1" applyProtection="1">
      <alignment vertical="center" wrapText="1"/>
      <protection locked="0"/>
    </xf>
    <xf numFmtId="3" fontId="4" fillId="0" borderId="39" xfId="1" applyNumberFormat="1" applyFont="1" applyBorder="1" applyAlignment="1" applyProtection="1">
      <alignment vertical="center" wrapText="1"/>
      <protection locked="0"/>
    </xf>
    <xf numFmtId="0" fontId="6" fillId="0" borderId="0" xfId="1" applyFont="1" applyAlignment="1">
      <alignment vertical="center"/>
    </xf>
    <xf numFmtId="0" fontId="4" fillId="0" borderId="0" xfId="9" applyFont="1"/>
    <xf numFmtId="0" fontId="3" fillId="0" borderId="0" xfId="2" applyFont="1" applyAlignment="1" applyProtection="1">
      <alignment horizontal="center"/>
    </xf>
    <xf numFmtId="0" fontId="3" fillId="0" borderId="0" xfId="2" applyFont="1" applyAlignment="1" applyProtection="1">
      <alignment horizontal="center"/>
    </xf>
    <xf numFmtId="0" fontId="3" fillId="0" borderId="0" xfId="2" applyFont="1" applyBorder="1" applyAlignment="1" applyProtection="1"/>
    <xf numFmtId="0" fontId="27" fillId="0" borderId="0" xfId="0" applyFont="1"/>
    <xf numFmtId="0" fontId="28" fillId="6" borderId="35" xfId="0" applyFont="1" applyFill="1" applyBorder="1" applyAlignment="1" applyProtection="1"/>
    <xf numFmtId="0" fontId="28" fillId="7" borderId="11" xfId="0" applyFont="1" applyFill="1" applyBorder="1" applyAlignment="1" applyProtection="1">
      <alignment vertical="center" wrapText="1"/>
    </xf>
    <xf numFmtId="0" fontId="0" fillId="0" borderId="0" xfId="0" applyAlignment="1">
      <alignment wrapText="1"/>
    </xf>
    <xf numFmtId="0" fontId="0" fillId="0" borderId="0" xfId="0" applyProtection="1"/>
    <xf numFmtId="0" fontId="27" fillId="0" borderId="0" xfId="0" applyFont="1" applyProtection="1"/>
    <xf numFmtId="0" fontId="0" fillId="0" borderId="0" xfId="0" applyAlignment="1">
      <alignment vertical="center" wrapText="1"/>
    </xf>
    <xf numFmtId="0" fontId="33" fillId="0" borderId="0" xfId="0" applyFont="1" applyProtection="1"/>
    <xf numFmtId="0" fontId="5" fillId="6" borderId="16" xfId="1" applyFont="1" applyFill="1" applyBorder="1" applyAlignment="1">
      <alignment vertical="center" wrapText="1"/>
    </xf>
    <xf numFmtId="0" fontId="5" fillId="6" borderId="17" xfId="1" applyFont="1" applyFill="1" applyBorder="1" applyAlignment="1">
      <alignment horizontal="center" vertical="center" wrapText="1"/>
    </xf>
    <xf numFmtId="0" fontId="5" fillId="6" borderId="18" xfId="1" applyFont="1" applyFill="1" applyBorder="1" applyAlignment="1">
      <alignment horizontal="center" vertical="center" wrapText="1"/>
    </xf>
    <xf numFmtId="0" fontId="5" fillId="6" borderId="53" xfId="1" applyFont="1" applyFill="1" applyBorder="1" applyAlignment="1">
      <alignment vertical="center" wrapText="1"/>
    </xf>
    <xf numFmtId="0" fontId="5" fillId="6" borderId="46" xfId="1" applyFont="1" applyFill="1" applyBorder="1" applyAlignment="1">
      <alignment vertical="center" wrapText="1"/>
    </xf>
    <xf numFmtId="0" fontId="5" fillId="6" borderId="8" xfId="1" applyFont="1" applyFill="1" applyBorder="1" applyAlignment="1">
      <alignment horizontal="center" vertical="center" wrapText="1"/>
    </xf>
    <xf numFmtId="0" fontId="5" fillId="6" borderId="8" xfId="1" applyFont="1" applyFill="1" applyBorder="1" applyAlignment="1">
      <alignment vertical="center" wrapText="1"/>
    </xf>
    <xf numFmtId="0" fontId="5" fillId="6" borderId="7" xfId="1" applyFont="1" applyFill="1" applyBorder="1" applyAlignment="1">
      <alignment vertical="center"/>
    </xf>
    <xf numFmtId="0" fontId="5" fillId="6" borderId="8" xfId="1" applyFont="1" applyFill="1" applyBorder="1" applyAlignment="1">
      <alignment horizontal="center" vertical="center"/>
    </xf>
    <xf numFmtId="0" fontId="5" fillId="6" borderId="9" xfId="1" applyFont="1" applyFill="1" applyBorder="1" applyAlignment="1">
      <alignment horizontal="center" vertical="center"/>
    </xf>
    <xf numFmtId="0" fontId="5" fillId="6" borderId="10" xfId="1" applyFont="1" applyFill="1" applyBorder="1" applyAlignment="1">
      <alignment vertical="center"/>
    </xf>
    <xf numFmtId="0" fontId="2" fillId="6" borderId="6" xfId="2" applyFill="1" applyBorder="1" applyAlignment="1" applyProtection="1">
      <alignment horizontal="center" vertical="center" wrapText="1"/>
      <protection locked="0"/>
    </xf>
    <xf numFmtId="0" fontId="5" fillId="6" borderId="7" xfId="1" applyFont="1" applyFill="1" applyBorder="1" applyAlignment="1">
      <alignment horizontal="center" vertical="center" wrapText="1"/>
    </xf>
    <xf numFmtId="0" fontId="5" fillId="6" borderId="9" xfId="1" applyFont="1" applyFill="1" applyBorder="1" applyAlignment="1">
      <alignment horizontal="center" vertical="center" wrapText="1"/>
    </xf>
    <xf numFmtId="0" fontId="5" fillId="6" borderId="10" xfId="1" applyFont="1" applyFill="1" applyBorder="1" applyAlignment="1">
      <alignment vertical="center" wrapText="1"/>
    </xf>
    <xf numFmtId="0" fontId="5" fillId="6" borderId="7" xfId="1" applyFont="1" applyFill="1" applyBorder="1" applyAlignment="1">
      <alignment vertical="center" wrapText="1"/>
    </xf>
    <xf numFmtId="0" fontId="6" fillId="6" borderId="24" xfId="1" applyFont="1" applyFill="1" applyBorder="1" applyAlignment="1">
      <alignment horizontal="center" vertical="center" wrapText="1"/>
    </xf>
    <xf numFmtId="0" fontId="6" fillId="6" borderId="25" xfId="1" applyFont="1" applyFill="1" applyBorder="1" applyAlignment="1">
      <alignment horizontal="center" vertical="center" wrapText="1"/>
    </xf>
    <xf numFmtId="0" fontId="6" fillId="6" borderId="27" xfId="1" applyFont="1" applyFill="1" applyBorder="1" applyAlignment="1">
      <alignment horizontal="center" vertical="center" wrapText="1"/>
    </xf>
    <xf numFmtId="0" fontId="6" fillId="6" borderId="2" xfId="1" applyFont="1" applyFill="1" applyBorder="1" applyAlignment="1">
      <alignment horizontal="center" vertical="center" wrapText="1"/>
    </xf>
    <xf numFmtId="0" fontId="6" fillId="6" borderId="28" xfId="1" applyFont="1" applyFill="1" applyBorder="1" applyAlignment="1">
      <alignment horizontal="center" vertical="center" wrapText="1"/>
    </xf>
    <xf numFmtId="0" fontId="6" fillId="6" borderId="13" xfId="1" applyFont="1" applyFill="1" applyBorder="1" applyAlignment="1">
      <alignment vertical="center"/>
    </xf>
    <xf numFmtId="0" fontId="6" fillId="6" borderId="14" xfId="1" applyFont="1" applyFill="1" applyBorder="1" applyAlignment="1">
      <alignment vertical="center"/>
    </xf>
    <xf numFmtId="0" fontId="6" fillId="6" borderId="19" xfId="1" applyFont="1" applyFill="1" applyBorder="1" applyAlignment="1">
      <alignment vertical="center"/>
    </xf>
    <xf numFmtId="0" fontId="15" fillId="0" borderId="0" xfId="1" applyFont="1" applyFill="1" applyAlignment="1" applyProtection="1">
      <alignment vertical="top" wrapText="1"/>
    </xf>
    <xf numFmtId="3" fontId="11" fillId="0" borderId="1" xfId="1" applyNumberFormat="1" applyFont="1" applyBorder="1" applyAlignment="1" applyProtection="1">
      <alignment vertical="center"/>
      <protection locked="0"/>
    </xf>
    <xf numFmtId="3" fontId="11" fillId="8" borderId="1" xfId="1" applyNumberFormat="1" applyFont="1" applyFill="1" applyBorder="1" applyAlignment="1" applyProtection="1">
      <alignment vertical="center"/>
      <protection locked="0"/>
    </xf>
    <xf numFmtId="3" fontId="11" fillId="8" borderId="54" xfId="1" applyNumberFormat="1" applyFont="1" applyFill="1" applyBorder="1" applyAlignment="1" applyProtection="1">
      <alignment vertical="center"/>
      <protection locked="0"/>
    </xf>
    <xf numFmtId="0" fontId="4" fillId="0" borderId="33" xfId="1" applyFont="1" applyBorder="1" applyAlignment="1" applyProtection="1">
      <alignment vertical="center" wrapText="1"/>
      <protection locked="0"/>
    </xf>
    <xf numFmtId="0" fontId="5" fillId="6" borderId="55" xfId="1" applyFont="1" applyFill="1" applyBorder="1" applyAlignment="1">
      <alignment vertical="center" wrapText="1"/>
    </xf>
    <xf numFmtId="0" fontId="5" fillId="6" borderId="56" xfId="1" applyFont="1" applyFill="1" applyBorder="1" applyAlignment="1">
      <alignment horizontal="center" vertical="center" wrapText="1"/>
    </xf>
    <xf numFmtId="0" fontId="5" fillId="6" borderId="57" xfId="1" applyFont="1" applyFill="1" applyBorder="1" applyAlignment="1">
      <alignment horizontal="center" vertical="center" wrapText="1"/>
    </xf>
    <xf numFmtId="0" fontId="4" fillId="0" borderId="7" xfId="1" applyFont="1" applyBorder="1" applyAlignment="1">
      <alignment horizontal="left" vertical="center" wrapText="1"/>
    </xf>
    <xf numFmtId="0" fontId="4" fillId="0" borderId="36" xfId="1" applyFont="1" applyBorder="1" applyAlignment="1">
      <alignment horizontal="left" vertical="center" wrapText="1"/>
    </xf>
    <xf numFmtId="0" fontId="6" fillId="6" borderId="40" xfId="1" applyFont="1" applyFill="1" applyBorder="1" applyAlignment="1">
      <alignment vertical="center" wrapText="1"/>
    </xf>
    <xf numFmtId="3" fontId="22" fillId="6" borderId="41" xfId="1" applyNumberFormat="1" applyFont="1" applyFill="1" applyBorder="1" applyAlignment="1">
      <alignment vertical="center" wrapText="1"/>
    </xf>
    <xf numFmtId="3" fontId="4" fillId="6" borderId="12" xfId="1" applyNumberFormat="1" applyFont="1" applyFill="1" applyBorder="1" applyAlignment="1">
      <alignment horizontal="right" vertical="center" wrapText="1"/>
    </xf>
    <xf numFmtId="0" fontId="0" fillId="6" borderId="21" xfId="0" applyFill="1" applyBorder="1" applyAlignment="1" applyProtection="1">
      <alignment vertical="center"/>
    </xf>
    <xf numFmtId="0" fontId="31" fillId="6" borderId="58" xfId="0" applyFont="1" applyFill="1" applyBorder="1" applyAlignment="1" applyProtection="1">
      <alignment vertical="center" wrapText="1"/>
    </xf>
    <xf numFmtId="0" fontId="32" fillId="6" borderId="45" xfId="0" applyFont="1" applyFill="1" applyBorder="1" applyAlignment="1" applyProtection="1">
      <alignment vertical="center"/>
    </xf>
    <xf numFmtId="0" fontId="32" fillId="6" borderId="35" xfId="0" applyFont="1" applyFill="1" applyBorder="1" applyProtection="1"/>
    <xf numFmtId="0" fontId="32" fillId="6" borderId="35" xfId="0" applyFont="1" applyFill="1" applyBorder="1" applyAlignment="1" applyProtection="1">
      <alignment vertical="center" wrapText="1"/>
    </xf>
    <xf numFmtId="0" fontId="32" fillId="6" borderId="35" xfId="0" applyFont="1" applyFill="1" applyBorder="1" applyAlignment="1" applyProtection="1">
      <alignment wrapText="1"/>
    </xf>
    <xf numFmtId="0" fontId="28" fillId="7" borderId="26" xfId="0" applyFont="1" applyFill="1" applyBorder="1" applyAlignment="1" applyProtection="1">
      <alignment vertical="center" wrapText="1"/>
    </xf>
    <xf numFmtId="166" fontId="28" fillId="7" borderId="1" xfId="12" applyNumberFormat="1" applyFont="1" applyFill="1" applyBorder="1" applyAlignment="1" applyProtection="1">
      <alignment vertical="center" wrapText="1"/>
    </xf>
    <xf numFmtId="166" fontId="28" fillId="7" borderId="42" xfId="12" applyNumberFormat="1" applyFont="1" applyFill="1" applyBorder="1" applyAlignment="1" applyProtection="1">
      <alignment vertical="center" wrapText="1"/>
    </xf>
    <xf numFmtId="164" fontId="28" fillId="7" borderId="59" xfId="11" applyNumberFormat="1" applyFont="1" applyFill="1" applyBorder="1" applyAlignment="1" applyProtection="1">
      <alignment vertical="center" wrapText="1"/>
    </xf>
    <xf numFmtId="164" fontId="28" fillId="7" borderId="60" xfId="11" applyNumberFormat="1" applyFont="1" applyFill="1" applyBorder="1" applyAlignment="1" applyProtection="1">
      <alignment vertical="center" wrapText="1"/>
    </xf>
    <xf numFmtId="166" fontId="31" fillId="6" borderId="62" xfId="12" applyNumberFormat="1" applyFont="1" applyFill="1" applyBorder="1" applyAlignment="1" applyProtection="1">
      <alignment vertical="center" wrapText="1"/>
    </xf>
    <xf numFmtId="0" fontId="31" fillId="6" borderId="63" xfId="0" applyFont="1" applyFill="1" applyBorder="1" applyAlignment="1" applyProtection="1">
      <alignment vertical="center" wrapText="1"/>
    </xf>
    <xf numFmtId="0" fontId="9" fillId="0" borderId="28" xfId="0" applyFont="1" applyBorder="1" applyProtection="1"/>
    <xf numFmtId="0" fontId="11" fillId="6" borderId="73" xfId="1" applyFont="1" applyFill="1" applyBorder="1" applyAlignment="1" applyProtection="1">
      <alignment vertical="center" wrapText="1"/>
    </xf>
    <xf numFmtId="0" fontId="14" fillId="6" borderId="67" xfId="1" applyFont="1" applyFill="1" applyBorder="1" applyAlignment="1" applyProtection="1">
      <alignment horizontal="center" vertical="center" wrapText="1"/>
    </xf>
    <xf numFmtId="0" fontId="11" fillId="6" borderId="74" xfId="1" applyFont="1" applyFill="1" applyBorder="1" applyAlignment="1" applyProtection="1">
      <alignment vertical="center"/>
    </xf>
    <xf numFmtId="0" fontId="16" fillId="0" borderId="11" xfId="1" applyFont="1" applyBorder="1" applyAlignment="1">
      <alignment vertical="center" wrapText="1"/>
    </xf>
    <xf numFmtId="0" fontId="17" fillId="0" borderId="60" xfId="1" applyFont="1" applyBorder="1" applyAlignment="1" applyProtection="1">
      <alignment vertical="center"/>
      <protection locked="0"/>
    </xf>
    <xf numFmtId="0" fontId="16" fillId="8" borderId="11" xfId="1" applyFont="1" applyFill="1" applyBorder="1" applyAlignment="1">
      <alignment vertical="center" wrapText="1"/>
    </xf>
    <xf numFmtId="0" fontId="17" fillId="8" borderId="60" xfId="1" applyFont="1" applyFill="1" applyBorder="1" applyAlignment="1" applyProtection="1">
      <alignment vertical="center"/>
      <protection locked="0"/>
    </xf>
    <xf numFmtId="0" fontId="16" fillId="8" borderId="75" xfId="1" applyFont="1" applyFill="1" applyBorder="1" applyAlignment="1">
      <alignment vertical="center" wrapText="1"/>
    </xf>
    <xf numFmtId="0" fontId="17" fillId="8" borderId="61" xfId="1" applyFont="1" applyFill="1" applyBorder="1" applyAlignment="1" applyProtection="1">
      <alignment vertical="center"/>
      <protection locked="0"/>
    </xf>
    <xf numFmtId="0" fontId="35" fillId="2" borderId="58" xfId="1" applyFont="1" applyFill="1" applyBorder="1" applyAlignment="1" applyProtection="1">
      <alignment vertical="center"/>
    </xf>
    <xf numFmtId="3" fontId="18" fillId="2" borderId="62" xfId="1" applyNumberFormat="1" applyFont="1" applyFill="1" applyBorder="1" applyAlignment="1">
      <alignment vertical="center" wrapText="1"/>
    </xf>
    <xf numFmtId="0" fontId="17" fillId="0" borderId="63" xfId="1" applyFont="1" applyBorder="1" applyAlignment="1">
      <alignment vertical="center"/>
    </xf>
    <xf numFmtId="0" fontId="44" fillId="0" borderId="0" xfId="0" applyFont="1" applyAlignment="1">
      <alignment horizontal="right"/>
    </xf>
    <xf numFmtId="0" fontId="46" fillId="6" borderId="23" xfId="1" applyFont="1" applyFill="1" applyBorder="1"/>
    <xf numFmtId="0" fontId="11" fillId="0" borderId="0" xfId="9" applyProtection="1">
      <protection hidden="1"/>
    </xf>
    <xf numFmtId="49" fontId="10" fillId="0" borderId="0" xfId="13" applyNumberFormat="1" applyFont="1" applyAlignment="1" applyProtection="1">
      <alignment horizontal="left" vertical="center"/>
      <protection hidden="1"/>
    </xf>
    <xf numFmtId="0" fontId="18" fillId="0" borderId="0" xfId="9" applyFont="1" applyProtection="1">
      <protection hidden="1"/>
    </xf>
    <xf numFmtId="0" fontId="11" fillId="0" borderId="0" xfId="9"/>
    <xf numFmtId="49" fontId="4" fillId="9" borderId="0" xfId="13" applyNumberFormat="1" applyFont="1" applyFill="1" applyAlignment="1" applyProtection="1">
      <alignment horizontal="left" vertical="center"/>
      <protection hidden="1"/>
    </xf>
    <xf numFmtId="49" fontId="47" fillId="9" borderId="0" xfId="13" applyNumberFormat="1" applyFont="1" applyFill="1" applyAlignment="1" applyProtection="1">
      <alignment horizontal="left" vertical="center"/>
      <protection hidden="1"/>
    </xf>
    <xf numFmtId="0" fontId="48" fillId="10" borderId="0" xfId="13" applyFont="1" applyFill="1" applyProtection="1">
      <protection hidden="1"/>
    </xf>
    <xf numFmtId="0" fontId="48" fillId="0" borderId="0" xfId="13" applyFont="1" applyProtection="1">
      <protection hidden="1"/>
    </xf>
    <xf numFmtId="49" fontId="10" fillId="0" borderId="0" xfId="13" applyNumberFormat="1" applyFont="1" applyFill="1" applyAlignment="1" applyProtection="1">
      <alignment horizontal="left" vertical="center"/>
      <protection hidden="1"/>
    </xf>
    <xf numFmtId="1" fontId="11" fillId="0" borderId="0" xfId="9" applyNumberFormat="1" applyFill="1" applyProtection="1">
      <protection hidden="1"/>
    </xf>
    <xf numFmtId="49" fontId="10" fillId="0" borderId="0" xfId="9" applyNumberFormat="1" applyFont="1" applyProtection="1">
      <protection hidden="1"/>
    </xf>
    <xf numFmtId="0" fontId="49" fillId="0" borderId="0" xfId="9" applyFont="1" applyProtection="1">
      <protection hidden="1"/>
    </xf>
    <xf numFmtId="49" fontId="50" fillId="0" borderId="0" xfId="13" applyNumberFormat="1" applyFont="1" applyAlignment="1" applyProtection="1">
      <alignment horizontal="left" vertical="center"/>
      <protection hidden="1"/>
    </xf>
    <xf numFmtId="0" fontId="51" fillId="0" borderId="0" xfId="9" applyFont="1" applyAlignment="1">
      <alignment horizontal="left"/>
    </xf>
    <xf numFmtId="0" fontId="51" fillId="0" borderId="0" xfId="9" applyFont="1"/>
    <xf numFmtId="0" fontId="4" fillId="9" borderId="0" xfId="9" applyFont="1" applyFill="1" applyBorder="1" applyAlignment="1">
      <alignment wrapText="1"/>
    </xf>
    <xf numFmtId="0" fontId="4" fillId="9" borderId="0" xfId="7" applyFont="1" applyFill="1" applyProtection="1">
      <protection hidden="1"/>
    </xf>
    <xf numFmtId="49" fontId="10" fillId="0" borderId="0" xfId="13" applyNumberFormat="1" applyFont="1" applyAlignment="1" applyProtection="1">
      <alignment horizontal="left" vertical="center"/>
      <protection locked="0"/>
    </xf>
    <xf numFmtId="49" fontId="4" fillId="9" borderId="0" xfId="2" applyNumberFormat="1" applyFont="1" applyFill="1" applyAlignment="1" applyProtection="1">
      <alignment wrapText="1"/>
    </xf>
    <xf numFmtId="0" fontId="11" fillId="0" borderId="0" xfId="9" applyAlignment="1" applyProtection="1">
      <protection hidden="1"/>
    </xf>
    <xf numFmtId="0" fontId="28" fillId="7" borderId="66" xfId="0" applyFont="1" applyFill="1" applyBorder="1" applyAlignment="1" applyProtection="1">
      <alignment vertical="center" wrapText="1"/>
    </xf>
    <xf numFmtId="166" fontId="28" fillId="7" borderId="76" xfId="12" applyNumberFormat="1" applyFont="1" applyFill="1" applyBorder="1" applyAlignment="1" applyProtection="1">
      <alignment vertical="center" wrapText="1"/>
    </xf>
    <xf numFmtId="164" fontId="28" fillId="7" borderId="77" xfId="11" applyNumberFormat="1" applyFont="1" applyFill="1" applyBorder="1" applyAlignment="1" applyProtection="1">
      <alignment vertical="center" wrapText="1"/>
    </xf>
    <xf numFmtId="0" fontId="28" fillId="6" borderId="26" xfId="0" applyFont="1" applyFill="1" applyBorder="1" applyAlignment="1" applyProtection="1">
      <alignment vertical="center" wrapText="1"/>
    </xf>
    <xf numFmtId="166" fontId="31" fillId="6" borderId="42" xfId="12" applyNumberFormat="1" applyFont="1" applyFill="1" applyBorder="1" applyAlignment="1" applyProtection="1">
      <alignment vertical="center" wrapText="1"/>
    </xf>
    <xf numFmtId="166" fontId="31" fillId="6" borderId="59" xfId="12" applyNumberFormat="1" applyFont="1" applyFill="1" applyBorder="1" applyAlignment="1" applyProtection="1">
      <alignment vertical="center" wrapText="1"/>
    </xf>
    <xf numFmtId="0" fontId="28" fillId="7" borderId="75" xfId="0" applyFont="1" applyFill="1" applyBorder="1" applyAlignment="1" applyProtection="1">
      <alignment vertical="center" wrapText="1"/>
    </xf>
    <xf numFmtId="166" fontId="28" fillId="7" borderId="54" xfId="12" applyNumberFormat="1" applyFont="1" applyFill="1" applyBorder="1" applyAlignment="1" applyProtection="1">
      <alignment vertical="center" wrapText="1"/>
    </xf>
    <xf numFmtId="164" fontId="28" fillId="7" borderId="61" xfId="11" applyNumberFormat="1" applyFont="1" applyFill="1" applyBorder="1" applyAlignment="1" applyProtection="1">
      <alignment vertical="center" wrapText="1"/>
    </xf>
    <xf numFmtId="0" fontId="37" fillId="7" borderId="23" xfId="0" applyFont="1" applyFill="1" applyBorder="1" applyAlignment="1" applyProtection="1">
      <alignment horizontal="left" vertical="center" wrapText="1"/>
      <protection hidden="1"/>
    </xf>
    <xf numFmtId="49" fontId="0" fillId="0" borderId="0" xfId="0" applyNumberFormat="1" applyBorder="1" applyAlignment="1" applyProtection="1">
      <alignment vertical="top" wrapText="1"/>
      <protection locked="0"/>
    </xf>
    <xf numFmtId="3" fontId="43" fillId="0" borderId="0" xfId="12" applyNumberFormat="1" applyFont="1" applyBorder="1" applyAlignment="1" applyProtection="1">
      <alignment vertical="top"/>
      <protection locked="0"/>
    </xf>
    <xf numFmtId="166" fontId="0" fillId="0" borderId="0" xfId="12" applyNumberFormat="1" applyFont="1" applyBorder="1" applyAlignment="1" applyProtection="1">
      <alignment vertical="top"/>
      <protection locked="0"/>
    </xf>
    <xf numFmtId="0" fontId="0" fillId="0" borderId="0" xfId="0" applyBorder="1" applyAlignment="1">
      <alignment vertical="top"/>
    </xf>
    <xf numFmtId="166" fontId="43" fillId="0" borderId="0" xfId="0" applyNumberFormat="1" applyFont="1" applyBorder="1" applyAlignment="1">
      <alignment vertical="top"/>
    </xf>
    <xf numFmtId="3" fontId="52" fillId="0" borderId="0" xfId="12" applyNumberFormat="1" applyFont="1" applyBorder="1" applyAlignment="1" applyProtection="1">
      <alignment vertical="top"/>
      <protection locked="0"/>
    </xf>
    <xf numFmtId="49" fontId="0" fillId="0" borderId="0" xfId="0" applyNumberFormat="1" applyAlignment="1" applyProtection="1">
      <alignment vertical="top" wrapText="1"/>
      <protection locked="0"/>
    </xf>
    <xf numFmtId="3" fontId="43" fillId="0" borderId="0" xfId="12" applyNumberFormat="1" applyFont="1" applyAlignment="1" applyProtection="1">
      <alignment vertical="top"/>
      <protection locked="0"/>
    </xf>
    <xf numFmtId="166" fontId="0" fillId="0" borderId="0" xfId="12" applyNumberFormat="1" applyFont="1" applyAlignment="1" applyProtection="1">
      <alignment vertical="top"/>
      <protection locked="0"/>
    </xf>
    <xf numFmtId="3" fontId="52" fillId="0" borderId="0" xfId="12" applyNumberFormat="1" applyFont="1" applyAlignment="1" applyProtection="1">
      <alignment vertical="top"/>
      <protection locked="0"/>
    </xf>
    <xf numFmtId="0" fontId="0" fillId="0" borderId="0" xfId="0" applyAlignment="1">
      <alignment vertical="top"/>
    </xf>
    <xf numFmtId="166" fontId="43" fillId="0" borderId="0" xfId="0" applyNumberFormat="1" applyFont="1" applyAlignment="1">
      <alignment vertical="top"/>
    </xf>
    <xf numFmtId="166" fontId="0" fillId="0" borderId="0" xfId="0" applyNumberFormat="1" applyFont="1" applyAlignment="1">
      <alignment vertical="top"/>
    </xf>
    <xf numFmtId="166" fontId="45" fillId="0" borderId="0" xfId="0" applyNumberFormat="1" applyFont="1" applyAlignment="1">
      <alignment vertical="top"/>
    </xf>
    <xf numFmtId="49" fontId="0" fillId="11" borderId="79" xfId="0" applyNumberFormat="1" applyFont="1" applyFill="1" applyBorder="1" applyAlignment="1">
      <alignment vertical="top" wrapText="1"/>
    </xf>
    <xf numFmtId="3" fontId="43" fillId="11" borderId="79" xfId="12" applyNumberFormat="1" applyFont="1" applyFill="1" applyBorder="1" applyAlignment="1">
      <alignment vertical="top"/>
    </xf>
    <xf numFmtId="166" fontId="53" fillId="0" borderId="80" xfId="0" applyNumberFormat="1" applyFont="1" applyBorder="1" applyAlignment="1">
      <alignment vertical="top"/>
    </xf>
    <xf numFmtId="0" fontId="5" fillId="6" borderId="78" xfId="1" applyNumberFormat="1" applyFont="1" applyFill="1" applyBorder="1" applyAlignment="1">
      <alignment vertical="center" wrapText="1"/>
    </xf>
    <xf numFmtId="0" fontId="27" fillId="0" borderId="80" xfId="0" applyFont="1" applyBorder="1" applyAlignment="1">
      <alignment vertical="top" wrapText="1"/>
    </xf>
    <xf numFmtId="0" fontId="33" fillId="0" borderId="0" xfId="0" applyFont="1"/>
    <xf numFmtId="0" fontId="38" fillId="7" borderId="22" xfId="0" applyFont="1" applyFill="1" applyBorder="1" applyAlignment="1" applyProtection="1">
      <alignment horizontal="left" vertical="center" wrapText="1"/>
      <protection locked="0"/>
    </xf>
    <xf numFmtId="0" fontId="38" fillId="7" borderId="32" xfId="0" applyFont="1" applyFill="1" applyBorder="1" applyAlignment="1" applyProtection="1">
      <alignment horizontal="left" vertical="center" wrapText="1"/>
      <protection locked="0"/>
    </xf>
    <xf numFmtId="0" fontId="38" fillId="7" borderId="23" xfId="0" applyFont="1" applyFill="1" applyBorder="1" applyAlignment="1" applyProtection="1">
      <alignment horizontal="left" vertical="center" wrapText="1"/>
      <protection locked="0"/>
    </xf>
    <xf numFmtId="0" fontId="25" fillId="0" borderId="0" xfId="1" applyFont="1" applyFill="1" applyBorder="1" applyAlignment="1" applyProtection="1">
      <alignment horizontal="center" vertical="top"/>
    </xf>
    <xf numFmtId="0" fontId="8" fillId="4" borderId="22" xfId="1" applyFont="1" applyFill="1" applyBorder="1" applyAlignment="1" applyProtection="1">
      <alignment horizontal="left" vertical="center" wrapText="1"/>
    </xf>
    <xf numFmtId="0" fontId="8" fillId="4" borderId="32" xfId="1" applyFont="1" applyFill="1" applyBorder="1" applyAlignment="1" applyProtection="1">
      <alignment horizontal="left" vertical="center" wrapText="1"/>
    </xf>
    <xf numFmtId="0" fontId="8" fillId="4" borderId="23" xfId="1" applyFont="1" applyFill="1" applyBorder="1" applyAlignment="1" applyProtection="1">
      <alignment horizontal="left" vertical="center" wrapText="1"/>
    </xf>
    <xf numFmtId="0" fontId="36" fillId="6" borderId="49" xfId="0" applyFont="1" applyFill="1" applyBorder="1" applyAlignment="1" applyProtection="1">
      <alignment horizontal="left" vertical="center" wrapText="1"/>
    </xf>
    <xf numFmtId="0" fontId="36" fillId="6" borderId="50" xfId="0" applyFont="1" applyFill="1" applyBorder="1" applyAlignment="1" applyProtection="1">
      <alignment horizontal="left" vertical="center" wrapText="1"/>
    </xf>
    <xf numFmtId="0" fontId="36" fillId="6" borderId="21" xfId="0" applyFont="1" applyFill="1" applyBorder="1" applyAlignment="1" applyProtection="1">
      <alignment horizontal="left" vertical="center" wrapText="1"/>
    </xf>
    <xf numFmtId="0" fontId="36" fillId="6" borderId="25" xfId="0" applyFont="1" applyFill="1" applyBorder="1" applyAlignment="1" applyProtection="1">
      <alignment horizontal="left" vertical="center" wrapText="1"/>
    </xf>
    <xf numFmtId="0" fontId="42" fillId="6" borderId="51" xfId="0" applyFont="1" applyFill="1" applyBorder="1" applyAlignment="1" applyProtection="1">
      <alignment horizontal="left" vertical="center" wrapText="1"/>
    </xf>
    <xf numFmtId="0" fontId="32" fillId="6" borderId="52" xfId="0" applyFont="1" applyFill="1" applyBorder="1" applyAlignment="1" applyProtection="1">
      <alignment horizontal="left" vertical="center" wrapText="1"/>
    </xf>
    <xf numFmtId="0" fontId="42" fillId="6" borderId="64" xfId="0" applyFont="1" applyFill="1" applyBorder="1" applyAlignment="1" applyProtection="1">
      <alignment horizontal="left" vertical="center" wrapText="1"/>
    </xf>
    <xf numFmtId="0" fontId="32" fillId="6" borderId="65" xfId="0" applyFont="1" applyFill="1" applyBorder="1" applyAlignment="1" applyProtection="1">
      <alignment horizontal="left" vertical="center" wrapText="1"/>
    </xf>
    <xf numFmtId="0" fontId="37" fillId="7" borderId="22" xfId="0" applyFont="1" applyFill="1" applyBorder="1" applyAlignment="1" applyProtection="1">
      <alignment horizontal="left" vertical="center" wrapText="1"/>
      <protection locked="0"/>
    </xf>
    <xf numFmtId="0" fontId="0" fillId="0" borderId="32" xfId="0" applyBorder="1" applyAlignment="1" applyProtection="1">
      <alignment horizontal="left" vertical="center" wrapText="1"/>
      <protection locked="0"/>
    </xf>
    <xf numFmtId="167" fontId="40" fillId="7" borderId="22" xfId="0" applyNumberFormat="1" applyFont="1" applyFill="1" applyBorder="1" applyAlignment="1" applyProtection="1">
      <alignment horizontal="center" vertical="center"/>
      <protection locked="0"/>
    </xf>
    <xf numFmtId="167" fontId="40" fillId="7" borderId="23" xfId="0" applyNumberFormat="1" applyFont="1" applyFill="1" applyBorder="1" applyAlignment="1" applyProtection="1">
      <alignment horizontal="center" vertical="center"/>
      <protection locked="0"/>
    </xf>
    <xf numFmtId="0" fontId="39" fillId="6" borderId="22" xfId="0" applyFont="1" applyFill="1" applyBorder="1" applyAlignment="1" applyProtection="1">
      <alignment horizontal="center"/>
    </xf>
    <xf numFmtId="0" fontId="39" fillId="6" borderId="32" xfId="0" applyFont="1" applyFill="1" applyBorder="1" applyAlignment="1" applyProtection="1">
      <alignment horizontal="center"/>
    </xf>
    <xf numFmtId="0" fontId="39" fillId="6" borderId="23" xfId="0" applyFont="1" applyFill="1" applyBorder="1" applyAlignment="1" applyProtection="1">
      <alignment horizontal="center"/>
    </xf>
    <xf numFmtId="0" fontId="37" fillId="7" borderId="32" xfId="0" applyFont="1" applyFill="1" applyBorder="1" applyAlignment="1" applyProtection="1">
      <alignment horizontal="left" vertical="center" wrapText="1"/>
      <protection locked="0"/>
    </xf>
    <xf numFmtId="0" fontId="37" fillId="7" borderId="23" xfId="0" applyFont="1" applyFill="1" applyBorder="1" applyAlignment="1" applyProtection="1">
      <alignment horizontal="left" vertical="center" wrapText="1"/>
      <protection locked="0"/>
    </xf>
    <xf numFmtId="0" fontId="9" fillId="7" borderId="22" xfId="0" applyFont="1" applyFill="1" applyBorder="1" applyAlignment="1" applyProtection="1">
      <alignment horizontal="center" vertical="center"/>
      <protection locked="0"/>
    </xf>
    <xf numFmtId="0" fontId="0" fillId="7" borderId="23" xfId="0" applyFill="1" applyBorder="1" applyAlignment="1" applyProtection="1">
      <alignment horizontal="center" vertical="center"/>
      <protection locked="0"/>
    </xf>
    <xf numFmtId="0" fontId="0" fillId="7" borderId="22" xfId="0" applyFill="1" applyBorder="1" applyAlignment="1" applyProtection="1">
      <protection locked="0"/>
    </xf>
    <xf numFmtId="0" fontId="0" fillId="7" borderId="32" xfId="0" applyFill="1" applyBorder="1" applyAlignment="1" applyProtection="1">
      <protection locked="0"/>
    </xf>
    <xf numFmtId="0" fontId="0" fillId="7" borderId="23" xfId="0" applyFill="1" applyBorder="1" applyAlignment="1" applyProtection="1">
      <protection locked="0"/>
    </xf>
    <xf numFmtId="0" fontId="41" fillId="6" borderId="22" xfId="0" applyFont="1" applyFill="1" applyBorder="1" applyAlignment="1" applyProtection="1">
      <alignment horizontal="left" vertical="center" wrapText="1"/>
    </xf>
    <xf numFmtId="0" fontId="41" fillId="6" borderId="32" xfId="0" applyFont="1" applyFill="1" applyBorder="1" applyAlignment="1" applyProtection="1">
      <alignment horizontal="left" vertical="center" wrapText="1"/>
    </xf>
    <xf numFmtId="0" fontId="41" fillId="6" borderId="23" xfId="0" applyFont="1" applyFill="1" applyBorder="1" applyAlignment="1" applyProtection="1">
      <alignment horizontal="left" vertical="center" wrapText="1"/>
    </xf>
    <xf numFmtId="0" fontId="32" fillId="6" borderId="22" xfId="0" applyFont="1" applyFill="1" applyBorder="1" applyAlignment="1" applyProtection="1">
      <alignment horizontal="left" vertical="center" wrapText="1"/>
    </xf>
    <xf numFmtId="0" fontId="32" fillId="6" borderId="23" xfId="0" applyFont="1" applyFill="1" applyBorder="1" applyAlignment="1" applyProtection="1">
      <alignment horizontal="left" vertical="center" wrapText="1"/>
    </xf>
    <xf numFmtId="0" fontId="32" fillId="6" borderId="22" xfId="0" applyFont="1" applyFill="1" applyBorder="1" applyAlignment="1" applyProtection="1">
      <alignment horizontal="left" vertical="center"/>
    </xf>
    <xf numFmtId="0" fontId="32" fillId="6" borderId="23" xfId="0" applyFont="1" applyFill="1" applyBorder="1" applyAlignment="1" applyProtection="1">
      <alignment horizontal="left" vertical="center"/>
    </xf>
    <xf numFmtId="0" fontId="32" fillId="6" borderId="32" xfId="0" applyFont="1" applyFill="1" applyBorder="1" applyAlignment="1" applyProtection="1">
      <alignment horizontal="left" vertical="center" wrapText="1"/>
    </xf>
    <xf numFmtId="0" fontId="32" fillId="6" borderId="32" xfId="0" applyFont="1" applyFill="1" applyBorder="1" applyAlignment="1" applyProtection="1">
      <alignment horizontal="left" vertical="center"/>
    </xf>
    <xf numFmtId="0" fontId="9" fillId="7" borderId="22" xfId="0" applyFont="1" applyFill="1" applyBorder="1" applyAlignment="1" applyProtection="1">
      <protection locked="0"/>
    </xf>
    <xf numFmtId="0" fontId="9" fillId="7" borderId="32" xfId="0" applyFont="1" applyFill="1" applyBorder="1" applyAlignment="1" applyProtection="1">
      <protection locked="0"/>
    </xf>
    <xf numFmtId="0" fontId="9" fillId="7" borderId="23" xfId="0" applyFont="1" applyFill="1" applyBorder="1" applyAlignment="1" applyProtection="1">
      <protection locked="0"/>
    </xf>
    <xf numFmtId="0" fontId="32" fillId="6" borderId="22" xfId="0" applyFont="1" applyFill="1" applyBorder="1" applyAlignment="1" applyProtection="1">
      <alignment vertical="center" wrapText="1"/>
    </xf>
    <xf numFmtId="0" fontId="32" fillId="6" borderId="23" xfId="0" applyFont="1" applyFill="1" applyBorder="1" applyAlignment="1" applyProtection="1">
      <alignment vertical="center" wrapText="1"/>
    </xf>
    <xf numFmtId="0" fontId="7" fillId="4" borderId="5" xfId="1" applyFont="1" applyFill="1" applyBorder="1" applyAlignment="1">
      <alignment vertical="center" wrapText="1"/>
    </xf>
    <xf numFmtId="0" fontId="7" fillId="4" borderId="4" xfId="1" applyFont="1" applyFill="1" applyBorder="1" applyAlignment="1">
      <alignment vertical="center" wrapText="1"/>
    </xf>
    <xf numFmtId="0" fontId="7" fillId="4" borderId="3" xfId="1" applyFont="1" applyFill="1" applyBorder="1" applyAlignment="1">
      <alignment vertical="center" wrapText="1"/>
    </xf>
    <xf numFmtId="0" fontId="7" fillId="4" borderId="5" xfId="1" applyFont="1" applyFill="1" applyBorder="1" applyAlignment="1" applyProtection="1">
      <alignment vertical="center" wrapText="1"/>
    </xf>
    <xf numFmtId="0" fontId="6" fillId="6" borderId="47" xfId="1" applyFont="1" applyFill="1" applyBorder="1" applyAlignment="1">
      <alignment vertical="center" wrapText="1"/>
    </xf>
    <xf numFmtId="0" fontId="6" fillId="6" borderId="14" xfId="1" applyFont="1" applyFill="1" applyBorder="1" applyAlignment="1">
      <alignment vertical="center" wrapText="1"/>
    </xf>
    <xf numFmtId="0" fontId="6" fillId="6" borderId="48" xfId="1" applyFont="1" applyFill="1" applyBorder="1" applyAlignment="1">
      <alignment vertical="center" wrapText="1"/>
    </xf>
    <xf numFmtId="0" fontId="6" fillId="6" borderId="13" xfId="1" applyFont="1" applyFill="1" applyBorder="1" applyAlignment="1">
      <alignment vertical="center" wrapText="1"/>
    </xf>
    <xf numFmtId="0" fontId="6" fillId="6" borderId="19" xfId="1" applyFont="1" applyFill="1" applyBorder="1" applyAlignment="1">
      <alignment vertical="center" wrapText="1"/>
    </xf>
    <xf numFmtId="0" fontId="7" fillId="4" borderId="4" xfId="1" applyFont="1" applyFill="1" applyBorder="1" applyAlignment="1" applyProtection="1">
      <alignment vertical="center" wrapText="1"/>
    </xf>
    <xf numFmtId="0" fontId="7" fillId="4" borderId="3" xfId="1" applyFont="1" applyFill="1" applyBorder="1" applyAlignment="1" applyProtection="1">
      <alignment vertical="center" wrapText="1"/>
    </xf>
    <xf numFmtId="0" fontId="4" fillId="6" borderId="13" xfId="9" applyFont="1" applyFill="1" applyBorder="1" applyAlignment="1" applyProtection="1">
      <alignment vertical="center" wrapText="1"/>
    </xf>
    <xf numFmtId="0" fontId="4" fillId="6" borderId="14" xfId="9" applyFont="1" applyFill="1" applyBorder="1" applyAlignment="1" applyProtection="1">
      <alignment vertical="center" wrapText="1"/>
    </xf>
    <xf numFmtId="0" fontId="4" fillId="6" borderId="15" xfId="9" applyFont="1" applyFill="1" applyBorder="1" applyAlignment="1" applyProtection="1">
      <alignment vertical="center" wrapText="1"/>
    </xf>
    <xf numFmtId="0" fontId="6" fillId="6" borderId="13" xfId="1" applyFont="1" applyFill="1" applyBorder="1" applyAlignment="1">
      <alignment vertical="top" wrapText="1"/>
    </xf>
    <xf numFmtId="0" fontId="6" fillId="6" borderId="14" xfId="1" applyFont="1" applyFill="1" applyBorder="1" applyAlignment="1">
      <alignment vertical="top" wrapText="1"/>
    </xf>
    <xf numFmtId="0" fontId="6" fillId="6" borderId="19" xfId="1" applyFont="1" applyFill="1" applyBorder="1" applyAlignment="1">
      <alignment vertical="top" wrapText="1"/>
    </xf>
    <xf numFmtId="0" fontId="6" fillId="6" borderId="20" xfId="1" applyFont="1" applyFill="1" applyBorder="1" applyAlignment="1">
      <alignment horizontal="center" vertical="center" wrapText="1"/>
    </xf>
    <xf numFmtId="0" fontId="6" fillId="6" borderId="26" xfId="1" applyFont="1" applyFill="1" applyBorder="1" applyAlignment="1">
      <alignment horizontal="center" vertical="center" wrapText="1"/>
    </xf>
    <xf numFmtId="0" fontId="6" fillId="6" borderId="22" xfId="1" applyFont="1" applyFill="1" applyBorder="1" applyAlignment="1">
      <alignment horizontal="center" vertical="center" wrapText="1"/>
    </xf>
    <xf numFmtId="0" fontId="6" fillId="6" borderId="23" xfId="1" applyFont="1" applyFill="1" applyBorder="1" applyAlignment="1">
      <alignment horizontal="center" vertical="center" wrapText="1"/>
    </xf>
    <xf numFmtId="0" fontId="6" fillId="6" borderId="68" xfId="1" applyFont="1" applyFill="1" applyBorder="1" applyAlignment="1">
      <alignment horizontal="center" vertical="center" wrapText="1"/>
    </xf>
    <xf numFmtId="0" fontId="6" fillId="6" borderId="59" xfId="1" applyFont="1" applyFill="1" applyBorder="1" applyAlignment="1">
      <alignment horizontal="center" vertical="center" wrapText="1"/>
    </xf>
    <xf numFmtId="0" fontId="13" fillId="5" borderId="29" xfId="1" applyFont="1" applyFill="1" applyBorder="1" applyAlignment="1" applyProtection="1">
      <alignment horizontal="left"/>
    </xf>
    <xf numFmtId="0" fontId="13" fillId="5" borderId="30" xfId="1" applyFont="1" applyFill="1" applyBorder="1" applyAlignment="1" applyProtection="1">
      <alignment horizontal="left"/>
    </xf>
    <xf numFmtId="0" fontId="13" fillId="5" borderId="31" xfId="1" applyFont="1" applyFill="1" applyBorder="1" applyAlignment="1" applyProtection="1">
      <alignment horizontal="left"/>
    </xf>
    <xf numFmtId="0" fontId="34" fillId="6" borderId="22" xfId="1" applyFont="1" applyFill="1" applyBorder="1" applyAlignment="1" applyProtection="1">
      <alignment horizontal="left" vertical="center" wrapText="1"/>
    </xf>
    <xf numFmtId="0" fontId="34" fillId="6" borderId="32" xfId="1" applyFont="1" applyFill="1" applyBorder="1" applyAlignment="1" applyProtection="1">
      <alignment horizontal="left" vertical="center" wrapText="1"/>
    </xf>
    <xf numFmtId="0" fontId="34" fillId="6" borderId="23" xfId="1" applyFont="1" applyFill="1" applyBorder="1" applyAlignment="1" applyProtection="1">
      <alignment horizontal="left" vertical="center" wrapText="1"/>
    </xf>
    <xf numFmtId="0" fontId="7" fillId="2" borderId="0" xfId="1" applyFont="1" applyFill="1" applyBorder="1" applyAlignment="1">
      <alignment horizontal="left" vertical="center" wrapText="1"/>
    </xf>
    <xf numFmtId="0" fontId="1" fillId="0" borderId="71" xfId="1" applyBorder="1" applyAlignment="1" applyProtection="1">
      <alignment horizontal="left" vertical="top" wrapText="1"/>
      <protection locked="0"/>
    </xf>
    <xf numFmtId="0" fontId="1" fillId="0" borderId="28" xfId="1" applyBorder="1" applyAlignment="1" applyProtection="1">
      <alignment horizontal="left" vertical="top" wrapText="1"/>
      <protection locked="0"/>
    </xf>
    <xf numFmtId="0" fontId="1" fillId="0" borderId="72" xfId="1" applyBorder="1" applyAlignment="1" applyProtection="1">
      <alignment horizontal="left" vertical="top" wrapText="1"/>
      <protection locked="0"/>
    </xf>
    <xf numFmtId="0" fontId="1" fillId="0" borderId="12" xfId="1" applyBorder="1" applyAlignment="1" applyProtection="1">
      <alignment horizontal="left" vertical="top" wrapText="1"/>
      <protection locked="0"/>
    </xf>
    <xf numFmtId="0" fontId="11" fillId="6" borderId="69" xfId="1" applyFont="1" applyFill="1" applyBorder="1" applyAlignment="1" applyProtection="1">
      <alignment horizontal="center" vertical="center" wrapText="1"/>
    </xf>
    <xf numFmtId="0" fontId="11" fillId="6" borderId="70" xfId="1" applyFont="1" applyFill="1" applyBorder="1" applyAlignment="1" applyProtection="1">
      <alignment horizontal="center" vertical="center" wrapText="1"/>
    </xf>
    <xf numFmtId="0" fontId="3" fillId="0" borderId="0" xfId="2" applyFont="1" applyAlignment="1" applyProtection="1">
      <alignment horizontal="center"/>
    </xf>
    <xf numFmtId="49" fontId="55" fillId="13" borderId="0" xfId="0" applyNumberFormat="1" applyFont="1" applyFill="1" applyAlignment="1" applyProtection="1">
      <alignment vertical="top" wrapText="1"/>
      <protection locked="0"/>
    </xf>
    <xf numFmtId="3" fontId="55" fillId="13" borderId="0" xfId="12" applyNumberFormat="1" applyFont="1" applyFill="1" applyAlignment="1" applyProtection="1">
      <alignment vertical="top"/>
      <protection locked="0"/>
    </xf>
    <xf numFmtId="166" fontId="55" fillId="13" borderId="0" xfId="12" applyNumberFormat="1" applyFont="1" applyFill="1" applyAlignment="1" applyProtection="1">
      <alignment vertical="top"/>
      <protection locked="0"/>
    </xf>
    <xf numFmtId="0" fontId="55" fillId="13" borderId="0" xfId="0" applyFont="1" applyFill="1" applyAlignment="1">
      <alignment vertical="top"/>
    </xf>
    <xf numFmtId="166" fontId="55" fillId="13" borderId="0" xfId="0" applyNumberFormat="1" applyFont="1" applyFill="1" applyAlignment="1">
      <alignment vertical="top"/>
    </xf>
    <xf numFmtId="0" fontId="56" fillId="14" borderId="22" xfId="1" applyFont="1" applyFill="1" applyBorder="1" applyAlignment="1">
      <alignment horizontal="center"/>
    </xf>
    <xf numFmtId="0" fontId="1" fillId="14" borderId="32" xfId="1" applyFill="1" applyBorder="1" applyAlignment="1">
      <alignment horizontal="center"/>
    </xf>
    <xf numFmtId="0" fontId="1" fillId="14" borderId="23" xfId="1" applyFill="1" applyBorder="1" applyAlignment="1">
      <alignment horizontal="center"/>
    </xf>
    <xf numFmtId="0" fontId="57" fillId="12" borderId="5" xfId="1" applyFont="1" applyFill="1" applyBorder="1" applyAlignment="1">
      <alignment horizontal="center" vertical="center" wrapText="1"/>
    </xf>
    <xf numFmtId="0" fontId="57" fillId="12" borderId="4" xfId="1" applyFont="1" applyFill="1" applyBorder="1" applyAlignment="1">
      <alignment horizontal="center" vertical="center" wrapText="1"/>
    </xf>
    <xf numFmtId="0" fontId="57" fillId="12" borderId="3" xfId="1" applyFont="1" applyFill="1" applyBorder="1" applyAlignment="1">
      <alignment horizontal="center" vertical="center" wrapText="1"/>
    </xf>
    <xf numFmtId="0" fontId="59" fillId="15" borderId="45" xfId="1" applyFont="1" applyFill="1" applyBorder="1" applyAlignment="1" applyProtection="1">
      <alignment vertical="center" wrapText="1"/>
    </xf>
    <xf numFmtId="0" fontId="59" fillId="15" borderId="21" xfId="1" applyFont="1" applyFill="1" applyBorder="1" applyAlignment="1" applyProtection="1">
      <alignment vertical="center" wrapText="1"/>
    </xf>
    <xf numFmtId="0" fontId="59" fillId="15" borderId="25" xfId="1" applyFont="1" applyFill="1" applyBorder="1" applyAlignment="1" applyProtection="1">
      <alignment vertical="center" wrapText="1"/>
    </xf>
    <xf numFmtId="0" fontId="54" fillId="16" borderId="43" xfId="1" applyFont="1" applyFill="1" applyBorder="1" applyAlignment="1" applyProtection="1">
      <alignment horizontal="center" vertical="center" wrapText="1"/>
    </xf>
    <xf numFmtId="0" fontId="54" fillId="16" borderId="42" xfId="1" applyFont="1" applyFill="1" applyBorder="1" applyAlignment="1" applyProtection="1">
      <alignment horizontal="center" vertical="center" wrapText="1"/>
    </xf>
    <xf numFmtId="0" fontId="54" fillId="16" borderId="44" xfId="1" applyFont="1" applyFill="1" applyBorder="1" applyAlignment="1" applyProtection="1">
      <alignment horizontal="center" vertical="center" wrapText="1"/>
    </xf>
    <xf numFmtId="0" fontId="60" fillId="15" borderId="5" xfId="1" applyFont="1" applyFill="1" applyBorder="1" applyAlignment="1" applyProtection="1">
      <alignment horizontal="center" vertical="center" wrapText="1"/>
    </xf>
    <xf numFmtId="0" fontId="60" fillId="15" borderId="4" xfId="1" applyFont="1" applyFill="1" applyBorder="1" applyAlignment="1" applyProtection="1">
      <alignment horizontal="center" vertical="center" wrapText="1"/>
    </xf>
    <xf numFmtId="0" fontId="60" fillId="15" borderId="3" xfId="1" applyFont="1" applyFill="1" applyBorder="1" applyAlignment="1" applyProtection="1">
      <alignment horizontal="center" vertical="center" wrapText="1"/>
    </xf>
    <xf numFmtId="0" fontId="58" fillId="2" borderId="13" xfId="1" applyFont="1" applyFill="1" applyBorder="1" applyAlignment="1" applyProtection="1">
      <alignment vertical="center" wrapText="1"/>
    </xf>
    <xf numFmtId="0" fontId="1" fillId="2" borderId="14" xfId="0" applyFont="1" applyFill="1" applyBorder="1" applyAlignment="1">
      <alignment vertical="center" wrapText="1"/>
    </xf>
    <xf numFmtId="0" fontId="1" fillId="2" borderId="19" xfId="0" applyFont="1" applyFill="1" applyBorder="1" applyAlignment="1">
      <alignment vertical="center" wrapText="1"/>
    </xf>
    <xf numFmtId="166" fontId="0" fillId="0" borderId="0" xfId="0" applyNumberFormat="1" applyFont="1" applyBorder="1" applyAlignment="1">
      <alignment vertical="top"/>
    </xf>
    <xf numFmtId="0" fontId="54" fillId="2" borderId="43" xfId="1" applyFont="1" applyFill="1" applyBorder="1" applyAlignment="1" applyProtection="1">
      <alignment horizontal="center" vertical="center" wrapText="1"/>
    </xf>
    <xf numFmtId="0" fontId="54" fillId="2" borderId="42" xfId="1" applyFont="1" applyFill="1" applyBorder="1" applyAlignment="1" applyProtection="1">
      <alignment horizontal="center" vertical="center" wrapText="1"/>
    </xf>
    <xf numFmtId="0" fontId="54" fillId="2" borderId="44" xfId="1" applyFont="1" applyFill="1" applyBorder="1" applyAlignment="1" applyProtection="1">
      <alignment horizontal="center" vertical="center" wrapText="1"/>
    </xf>
  </cellXfs>
  <cellStyles count="19">
    <cellStyle name="Comma" xfId="12" builtinId="3"/>
    <cellStyle name="Comma 2" xfId="3"/>
    <cellStyle name="Comma 2 2" xfId="4"/>
    <cellStyle name="Comma 3" xfId="10"/>
    <cellStyle name="Comma 4" xfId="14"/>
    <cellStyle name="Currency 2" xfId="5"/>
    <cellStyle name="Hyperlink" xfId="2" builtinId="8"/>
    <cellStyle name="Normal" xfId="0" builtinId="0"/>
    <cellStyle name="Normal 2" xfId="1"/>
    <cellStyle name="Normal 2 2" xfId="6"/>
    <cellStyle name="Normal 2 3" xfId="15"/>
    <cellStyle name="Normal 3" xfId="7"/>
    <cellStyle name="Normal 4" xfId="9"/>
    <cellStyle name="Normal 4 2" xfId="16"/>
    <cellStyle name="Normal 5" xfId="17"/>
    <cellStyle name="Normal_Budget" xfId="13"/>
    <cellStyle name="Percent" xfId="11" builtinId="5"/>
    <cellStyle name="Percent 2" xfId="8"/>
    <cellStyle name="Percent 3" xfId="18"/>
  </cellStyles>
  <dxfs count="201">
    <dxf>
      <font>
        <b/>
        <i val="0"/>
        <strike val="0"/>
        <condense val="0"/>
        <extend val="0"/>
        <outline val="0"/>
        <shadow val="0"/>
        <u val="none"/>
        <vertAlign val="baseline"/>
        <sz val="12"/>
        <color rgb="FF000000"/>
        <name val="Algerian"/>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alignment horizontal="general"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6" formatCode="_(* #,##0_);_(* \(#,##0\);_(* &quot;-&quot;??_);_(@_)"/>
      <alignment horizontal="general"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6" formatCode="_(* #,##0_);_(* \(#,##0\);_(* &quot;-&quot;??_);_(@_)"/>
      <alignment horizontal="general"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wrapText="0" indent="0" justifyLastLine="0" shrinkToFit="0" readingOrder="0"/>
      <border diagonalUp="0" diagonalDown="0" outline="0">
        <left/>
        <right/>
        <top/>
        <bottom/>
      </border>
    </dxf>
    <dxf>
      <alignment horizontal="general" vertical="top" textRotation="0" wrapText="0" indent="0" justifyLastLine="0" shrinkToFit="0" readingOrder="0"/>
      <border diagonalUp="0" diagonalDown="0" outline="0">
        <left/>
        <right/>
        <top/>
        <bottom/>
      </border>
    </dxf>
    <dxf>
      <border outline="0">
        <bottom style="thin">
          <color indexed="64"/>
        </bottom>
      </border>
    </dxf>
    <dxf>
      <fill>
        <patternFill>
          <bgColor theme="9" tint="0.59996337778862885"/>
        </patternFill>
      </fill>
    </dxf>
    <dxf>
      <fill>
        <patternFill>
          <bgColor theme="9" tint="0.59996337778862885"/>
        </patternFill>
      </fill>
    </dxf>
    <dxf>
      <fill>
        <patternFill>
          <bgColor theme="9" tint="0.59996337778862885"/>
        </patternFill>
      </fill>
    </dxf>
    <dxf>
      <fill>
        <patternFill>
          <bgColor theme="6" tint="0.79998168889431442"/>
        </patternFill>
      </fill>
    </dxf>
    <dxf>
      <fill>
        <patternFill>
          <bgColor theme="9" tint="0.59996337778862885"/>
        </patternFill>
      </fill>
    </dxf>
    <dxf>
      <fill>
        <patternFill>
          <bgColor theme="9" tint="0.59996337778862885"/>
        </patternFill>
      </fill>
    </dxf>
    <dxf>
      <fill>
        <patternFill>
          <bgColor theme="6" tint="0.7999816888943144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ont>
        <b val="0"/>
        <i val="0"/>
        <strike val="0"/>
        <condense val="0"/>
        <extend val="0"/>
        <outline val="0"/>
        <shadow val="0"/>
        <u val="none"/>
        <vertAlign val="baseline"/>
        <sz val="12"/>
        <color theme="1"/>
        <name val="Algerian"/>
        <scheme val="none"/>
      </font>
      <fill>
        <patternFill patternType="solid">
          <fgColor indexed="64"/>
          <bgColor theme="2"/>
        </patternFill>
      </fill>
      <alignment horizontal="general" vertical="top" textRotation="0" wrapText="0" indent="0" justifyLastLine="0" shrinkToFit="0" readingOrder="0"/>
    </dxf>
    <dxf>
      <font>
        <b val="0"/>
        <i val="0"/>
        <strike val="0"/>
        <condense val="0"/>
        <extend val="0"/>
        <outline val="0"/>
        <shadow val="0"/>
        <u val="none"/>
        <vertAlign val="baseline"/>
        <sz val="12"/>
        <color theme="1"/>
        <name val="Algerian"/>
        <scheme val="none"/>
      </font>
      <numFmt numFmtId="166" formatCode="_(* #,##0_);_(* \(#,##0\);_(* &quot;-&quot;??_);_(@_)"/>
      <fill>
        <patternFill patternType="solid">
          <fgColor indexed="64"/>
          <bgColor theme="2"/>
        </patternFill>
      </fill>
      <alignment horizontal="general" vertical="top" textRotation="0" wrapText="0" indent="0" justifyLastLine="0" shrinkToFit="0" readingOrder="0"/>
    </dxf>
    <dxf>
      <font>
        <b val="0"/>
        <i val="0"/>
        <strike val="0"/>
        <condense val="0"/>
        <extend val="0"/>
        <outline val="0"/>
        <shadow val="0"/>
        <u val="none"/>
        <vertAlign val="baseline"/>
        <sz val="12"/>
        <color theme="1"/>
        <name val="Algerian"/>
        <scheme val="none"/>
      </font>
      <numFmt numFmtId="166" formatCode="_(* #,##0_);_(* \(#,##0\);_(* &quot;-&quot;??_);_(@_)"/>
      <fill>
        <patternFill patternType="solid">
          <fgColor indexed="64"/>
          <bgColor theme="2"/>
        </patternFill>
      </fill>
      <alignment horizontal="general" vertical="top" textRotation="0" wrapText="0" indent="0" justifyLastLine="0" shrinkToFit="0" readingOrder="0"/>
    </dxf>
    <dxf>
      <font>
        <b val="0"/>
        <i val="0"/>
        <strike val="0"/>
        <condense val="0"/>
        <extend val="0"/>
        <outline val="0"/>
        <shadow val="0"/>
        <u val="none"/>
        <vertAlign val="baseline"/>
        <sz val="12"/>
        <color theme="1"/>
        <name val="Algerian"/>
        <scheme val="none"/>
      </font>
      <numFmt numFmtId="166" formatCode="_(* #,##0_);_(* \(#,##0\);_(* &quot;-&quot;??_);_(@_)"/>
      <fill>
        <patternFill patternType="solid">
          <fgColor indexed="64"/>
          <bgColor theme="2"/>
        </patternFill>
      </fill>
      <alignment horizontal="general" vertical="top" textRotation="0" wrapText="0" indent="0" justifyLastLine="0" shrinkToFit="0" readingOrder="0"/>
    </dxf>
    <dxf>
      <font>
        <b val="0"/>
        <i val="0"/>
        <strike val="0"/>
        <condense val="0"/>
        <extend val="0"/>
        <outline val="0"/>
        <shadow val="0"/>
        <u val="none"/>
        <vertAlign val="baseline"/>
        <sz val="12"/>
        <color theme="1"/>
        <name val="Algerian"/>
        <scheme val="none"/>
      </font>
      <numFmt numFmtId="166" formatCode="_(* #,##0_);_(* \(#,##0\);_(* &quot;-&quot;??_);_(@_)"/>
      <fill>
        <patternFill patternType="solid">
          <fgColor indexed="64"/>
          <bgColor theme="2"/>
        </patternFill>
      </fill>
      <alignment horizontal="general" vertical="top" textRotation="0" wrapText="0" indent="0" justifyLastLine="0" shrinkToFit="0" readingOrder="0"/>
    </dxf>
    <dxf>
      <font>
        <b val="0"/>
        <i val="0"/>
        <strike val="0"/>
        <condense val="0"/>
        <extend val="0"/>
        <outline val="0"/>
        <shadow val="0"/>
        <u val="none"/>
        <vertAlign val="baseline"/>
        <sz val="12"/>
        <color theme="1"/>
        <name val="Algerian"/>
        <scheme val="none"/>
      </font>
      <numFmt numFmtId="166" formatCode="_(* #,##0_);_(* \(#,##0\);_(* &quot;-&quot;??_);_(@_)"/>
      <fill>
        <patternFill patternType="solid">
          <fgColor indexed="64"/>
          <bgColor theme="2"/>
        </patternFill>
      </fill>
      <alignment horizontal="general" vertical="top" textRotation="0" wrapText="0" indent="0" justifyLastLine="0" shrinkToFit="0" readingOrder="0"/>
    </dxf>
    <dxf>
      <font>
        <b val="0"/>
        <i val="0"/>
        <strike val="0"/>
        <condense val="0"/>
        <extend val="0"/>
        <outline val="0"/>
        <shadow val="0"/>
        <u val="none"/>
        <vertAlign val="baseline"/>
        <sz val="12"/>
        <color theme="1"/>
        <name val="Algerian"/>
        <scheme val="none"/>
      </font>
      <numFmt numFmtId="166" formatCode="_(* #,##0_);_(* \(#,##0\);_(* &quot;-&quot;??_);_(@_)"/>
      <fill>
        <patternFill patternType="solid">
          <fgColor indexed="64"/>
          <bgColor theme="2"/>
        </patternFill>
      </fill>
      <alignment horizontal="general" vertical="top" textRotation="0" wrapText="0" indent="0" justifyLastLine="0" shrinkToFit="0" readingOrder="0"/>
    </dxf>
    <dxf>
      <font>
        <b val="0"/>
        <i val="0"/>
        <strike val="0"/>
        <condense val="0"/>
        <extend val="0"/>
        <outline val="0"/>
        <shadow val="0"/>
        <u val="none"/>
        <vertAlign val="baseline"/>
        <sz val="12"/>
        <color theme="1"/>
        <name val="Algerian"/>
        <scheme val="none"/>
      </font>
      <numFmt numFmtId="166" formatCode="_(* #,##0_);_(* \(#,##0\);_(* &quot;-&quot;??_);_(@_)"/>
      <fill>
        <patternFill patternType="solid">
          <fgColor indexed="64"/>
          <bgColor theme="2"/>
        </patternFill>
      </fill>
      <alignment horizontal="general" vertical="top" textRotation="0" wrapText="0" indent="0" justifyLastLine="0" shrinkToFit="0" readingOrder="0"/>
    </dxf>
    <dxf>
      <font>
        <b val="0"/>
        <i val="0"/>
        <strike val="0"/>
        <condense val="0"/>
        <extend val="0"/>
        <outline val="0"/>
        <shadow val="0"/>
        <u val="none"/>
        <vertAlign val="baseline"/>
        <sz val="12"/>
        <color theme="1"/>
        <name val="Algerian"/>
        <scheme val="none"/>
      </font>
      <fill>
        <patternFill patternType="solid">
          <fgColor indexed="64"/>
          <bgColor theme="2"/>
        </patternFill>
      </fill>
      <alignment horizontal="general" vertical="top" textRotation="0" wrapText="0" indent="0" justifyLastLine="0" shrinkToFit="0" readingOrder="0"/>
    </dxf>
    <dxf>
      <font>
        <b/>
        <i val="0"/>
        <strike val="0"/>
        <condense val="0"/>
        <extend val="0"/>
        <outline val="0"/>
        <shadow val="0"/>
        <u val="none"/>
        <vertAlign val="baseline"/>
        <sz val="12"/>
        <color rgb="FF000000"/>
        <name val="Algerian"/>
        <scheme val="none"/>
      </font>
      <fill>
        <patternFill patternType="solid">
          <fgColor indexed="64"/>
          <bgColor theme="5" tint="0.39997558519241921"/>
        </patternFill>
      </fill>
      <alignment horizontal="center" vertical="center" textRotation="0" wrapText="1" relativeIndent="0" justifyLastLine="0" shrinkToFit="0" readingOrder="0"/>
      <border diagonalUp="0" diagonalDown="0" outline="0">
        <left style="thin">
          <color indexed="64"/>
        </left>
        <right style="thin">
          <color indexed="64"/>
        </right>
        <top/>
        <bottom/>
      </border>
      <protection locked="1" hidden="0"/>
    </dxf>
    <dxf>
      <border outline="0">
        <top style="thin">
          <color indexed="64"/>
        </top>
      </border>
    </dxf>
    <dxf>
      <border outline="0">
        <bottom style="thin">
          <color indexed="64"/>
        </bottom>
      </border>
    </dxf>
    <dxf>
      <border outline="0">
        <left style="thin">
          <color indexed="64"/>
        </left>
        <right style="thin">
          <color indexed="64"/>
        </right>
        <top style="medium">
          <color indexed="64"/>
        </top>
        <bottom style="thin">
          <color indexed="64"/>
        </bottom>
      </border>
    </dxf>
    <dxf>
      <font>
        <strike val="0"/>
        <outline val="0"/>
        <shadow val="0"/>
        <u val="none"/>
        <vertAlign val="baseline"/>
        <sz val="12"/>
        <name val="Algerian"/>
        <scheme val="none"/>
      </font>
      <fill>
        <patternFill>
          <fgColor indexed="64"/>
          <bgColor theme="2"/>
        </patternFill>
      </fill>
    </dxf>
    <dxf>
      <font>
        <strike val="0"/>
        <outline val="0"/>
        <shadow val="0"/>
        <u val="none"/>
        <vertAlign val="baseline"/>
        <sz val="12"/>
        <name val="Algerian"/>
        <scheme val="none"/>
      </font>
      <fill>
        <patternFill>
          <fgColor indexed="64"/>
          <bgColor theme="2"/>
        </patternFill>
      </fill>
    </dxf>
    <dxf>
      <font>
        <strike val="0"/>
        <outline val="0"/>
        <shadow val="0"/>
        <u val="none"/>
        <vertAlign val="baseline"/>
        <sz val="12"/>
        <name val="Algerian"/>
        <scheme val="none"/>
      </font>
      <numFmt numFmtId="30" formatCode="@"/>
      <fill>
        <patternFill>
          <fgColor indexed="64"/>
          <bgColor theme="2"/>
        </patternFill>
      </fill>
      <alignment horizontal="general" vertical="top" textRotation="0" wrapText="1" indent="0" justifyLastLine="0" shrinkToFit="0" readingOrder="0"/>
      <protection locked="0" hidden="0"/>
    </dxf>
    <dxf>
      <font>
        <strike val="0"/>
        <outline val="0"/>
        <shadow val="0"/>
        <u val="none"/>
        <vertAlign val="baseline"/>
        <sz val="12"/>
        <name val="Algerian"/>
        <scheme val="none"/>
      </font>
      <numFmt numFmtId="166" formatCode="_(* #,##0_);_(* \(#,##0\);_(* &quot;-&quot;??_);_(@_)"/>
      <fill>
        <patternFill>
          <fgColor indexed="64"/>
          <bgColor theme="2"/>
        </patternFill>
      </fill>
      <alignment horizontal="general" vertical="top" textRotation="0" indent="0" justifyLastLine="0" shrinkToFit="0" readingOrder="0"/>
      <protection locked="0" hidden="0"/>
    </dxf>
    <dxf>
      <font>
        <strike val="0"/>
        <outline val="0"/>
        <shadow val="0"/>
        <u val="none"/>
        <vertAlign val="baseline"/>
        <sz val="12"/>
        <color theme="1"/>
        <name val="Algerian"/>
        <scheme val="none"/>
      </font>
      <numFmt numFmtId="3" formatCode="#,##0"/>
      <fill>
        <patternFill>
          <fgColor indexed="64"/>
          <bgColor theme="2"/>
        </patternFill>
      </fill>
      <alignment horizontal="general" vertical="top" textRotation="0" indent="0" justifyLastLine="0" shrinkToFit="0" readingOrder="0"/>
      <protection locked="0" hidden="0"/>
    </dxf>
    <dxf>
      <font>
        <strike val="0"/>
        <outline val="0"/>
        <shadow val="0"/>
        <u val="none"/>
        <vertAlign val="baseline"/>
        <sz val="12"/>
        <color theme="1"/>
        <name val="Algerian"/>
        <scheme val="none"/>
      </font>
      <numFmt numFmtId="3" formatCode="#,##0"/>
      <fill>
        <patternFill>
          <fgColor indexed="64"/>
          <bgColor theme="2"/>
        </patternFill>
      </fill>
      <alignment horizontal="general" vertical="top" textRotation="0" indent="0" justifyLastLine="0" shrinkToFit="0" readingOrder="0"/>
      <protection locked="0" hidden="0"/>
    </dxf>
    <dxf>
      <font>
        <strike val="0"/>
        <outline val="0"/>
        <shadow val="0"/>
        <u val="none"/>
        <vertAlign val="baseline"/>
        <sz val="12"/>
        <color theme="1"/>
        <name val="Algerian"/>
        <scheme val="none"/>
      </font>
      <numFmt numFmtId="3" formatCode="#,##0"/>
      <fill>
        <patternFill>
          <fgColor indexed="64"/>
          <bgColor theme="2"/>
        </patternFill>
      </fill>
      <alignment horizontal="general" vertical="top" textRotation="0" indent="0" justifyLastLine="0" shrinkToFit="0" readingOrder="0"/>
      <protection locked="0" hidden="0"/>
    </dxf>
    <dxf>
      <font>
        <strike val="0"/>
        <outline val="0"/>
        <shadow val="0"/>
        <u val="none"/>
        <vertAlign val="baseline"/>
        <sz val="12"/>
        <color theme="1"/>
        <name val="Algerian"/>
        <scheme val="none"/>
      </font>
      <numFmt numFmtId="3" formatCode="#,##0"/>
      <fill>
        <patternFill>
          <fgColor indexed="64"/>
          <bgColor theme="2"/>
        </patternFill>
      </fill>
      <alignment horizontal="general" vertical="top" textRotation="0" indent="0" justifyLastLine="0" shrinkToFit="0" readingOrder="0"/>
      <protection locked="0" hidden="0"/>
    </dxf>
    <dxf>
      <font>
        <strike val="0"/>
        <outline val="0"/>
        <shadow val="0"/>
        <u val="none"/>
        <vertAlign val="baseline"/>
        <sz val="12"/>
        <color theme="1"/>
        <name val="Algerian"/>
        <scheme val="none"/>
      </font>
      <numFmt numFmtId="3" formatCode="#,##0"/>
      <fill>
        <patternFill>
          <fgColor indexed="64"/>
          <bgColor theme="2"/>
        </patternFill>
      </fill>
      <alignment horizontal="general" vertical="top" textRotation="0" indent="0" justifyLastLine="0" shrinkToFit="0" readingOrder="0"/>
      <protection locked="0" hidden="0"/>
    </dxf>
    <dxf>
      <font>
        <strike val="0"/>
        <outline val="0"/>
        <shadow val="0"/>
        <u val="none"/>
        <vertAlign val="baseline"/>
        <sz val="12"/>
        <color theme="1"/>
        <name val="Algerian"/>
        <scheme val="none"/>
      </font>
      <numFmt numFmtId="3" formatCode="#,##0"/>
      <fill>
        <patternFill>
          <fgColor indexed="64"/>
          <bgColor theme="2"/>
        </patternFill>
      </fill>
      <alignment horizontal="general" vertical="top" textRotation="0" indent="0" justifyLastLine="0" shrinkToFit="0" readingOrder="0"/>
      <protection locked="0" hidden="0"/>
    </dxf>
    <dxf>
      <font>
        <strike val="0"/>
        <outline val="0"/>
        <shadow val="0"/>
        <u val="none"/>
        <vertAlign val="baseline"/>
        <sz val="12"/>
        <name val="Algerian"/>
        <scheme val="none"/>
      </font>
      <numFmt numFmtId="30" formatCode="@"/>
      <fill>
        <patternFill>
          <fgColor indexed="64"/>
          <bgColor theme="2"/>
        </patternFill>
      </fill>
      <alignment horizontal="general" vertical="top" textRotation="0" wrapText="1" indent="0" justifyLastLine="0" shrinkToFit="0" readingOrder="0"/>
      <protection locked="0" hidden="0"/>
    </dxf>
    <dxf>
      <alignment horizontal="general" vertical="top" textRotation="0" wrapText="0" indent="0" justifyLastLine="0" shrinkToFit="0" readingOrder="0"/>
    </dxf>
    <dxf>
      <numFmt numFmtId="30" formatCode="@"/>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66" formatCode="_(* #,##0_);_(* \(#,##0\);_(* &quot;-&quot;??_);_(@_)"/>
      <alignment horizontal="general" vertical="top" textRotation="0" wrapText="0" indent="0" justifyLastLine="0" shrinkToFit="0" readingOrder="0"/>
    </dxf>
    <dxf>
      <numFmt numFmtId="166" formatCode="_(* #,##0_);_(* \(#,##0\);_(* &quot;-&quot;??_);_(@_)"/>
      <alignment horizontal="general" vertical="top" textRotation="0" indent="0" justifyLastLine="0" shrinkToFit="0" readingOrder="0"/>
      <protection locked="0" hidden="0"/>
    </dxf>
    <dxf>
      <font>
        <b val="0"/>
        <i val="0"/>
        <strike val="0"/>
        <condense val="0"/>
        <extend val="0"/>
        <outline val="0"/>
        <shadow val="0"/>
        <u val="none"/>
        <vertAlign val="baseline"/>
        <sz val="11"/>
        <color theme="1"/>
        <name val="Calibri"/>
        <scheme val="minor"/>
      </font>
      <numFmt numFmtId="166" formatCode="_(* #,##0_);_(* \(#,##0\);_(* &quot;-&quot;??_);_(@_)"/>
      <alignment horizontal="general" vertical="top" textRotation="0" wrapText="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wrapText="0" indent="0" justifyLastLine="0" shrinkToFit="0" readingOrder="0"/>
    </dxf>
    <dxf>
      <alignment horizontal="general" vertical="top" textRotation="0" indent="0" justifyLastLine="0" shrinkToFit="0" readingOrder="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wrapText="0" indent="0" justifyLastLine="0" shrinkToFit="0" readingOrder="0"/>
    </dxf>
    <dxf>
      <alignment horizontal="general" vertical="top" textRotation="0" indent="0" justifyLastLine="0" shrinkToFit="0" readingOrder="0"/>
    </dxf>
    <dxf>
      <alignment horizontal="general" vertical="top" textRotation="0" indent="0" justifyLastLine="0" shrinkToFit="0" readingOrder="0"/>
    </dxf>
    <dxf>
      <alignment horizontal="general" vertical="top" textRotation="0" indent="0" justifyLastLine="0" shrinkToFit="0" readingOrder="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wrapText="0" indent="0" justifyLastLine="0" shrinkToFit="0" readingOrder="0"/>
    </dxf>
    <dxf>
      <alignment horizontal="general" vertical="top" textRotation="0" indent="0" justifyLastLine="0" shrinkToFit="0" readingOrder="0"/>
    </dxf>
    <dxf>
      <alignment horizontal="general" vertical="top" textRotation="0" wrapText="0" indent="0" justifyLastLine="0" shrinkToFit="0" readingOrder="0"/>
    </dxf>
    <dxf>
      <numFmt numFmtId="30" formatCode="@"/>
      <alignment horizontal="general" vertical="top" textRotation="0" wrapText="1" indent="0" justifyLastLine="0" shrinkToFit="0" readingOrder="0"/>
      <protection locked="0" hidden="0"/>
    </dxf>
    <dxf>
      <border outline="0">
        <top style="medium">
          <color rgb="FF000000"/>
        </top>
      </border>
    </dxf>
    <dxf>
      <border outline="0">
        <bottom style="medium">
          <color rgb="FF000000"/>
        </bottom>
      </border>
    </dxf>
    <dxf>
      <font>
        <b/>
        <i val="0"/>
        <strike val="0"/>
        <condense val="0"/>
        <extend val="0"/>
        <outline val="0"/>
        <shadow val="0"/>
        <u val="none"/>
        <vertAlign val="baseline"/>
        <sz val="8"/>
        <color rgb="FF000000"/>
        <name val="Arial"/>
        <scheme val="none"/>
      </font>
      <fill>
        <patternFill patternType="solid">
          <fgColor indexed="64"/>
          <bgColor theme="8" tint="0.59999389629810485"/>
        </patternFill>
      </fill>
      <alignment horizontal="center" vertical="center" textRotation="0" wrapText="1" relativeIndent="0" justifyLastLine="0" shrinkToFit="0" readingOrder="0"/>
    </dxf>
    <dxf>
      <alignment horizontal="general" vertical="top" textRotation="0" indent="0" justifyLastLine="0" shrinkToFit="0" readingOrder="0"/>
    </dxf>
    <dxf>
      <numFmt numFmtId="30" formatCode="@"/>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66" formatCode="_(* #,##0_);_(* \(#,##0\);_(* &quot;-&quot;??_);_(@_)"/>
      <alignment horizontal="general" vertical="top" textRotation="0" indent="0" justifyLastLine="0" shrinkToFit="0" readingOrder="0"/>
    </dxf>
    <dxf>
      <numFmt numFmtId="166" formatCode="_(* #,##0_);_(* \(#,##0\);_(* &quot;-&quot;??_);_(@_)"/>
      <alignment horizontal="general" vertical="top" textRotation="0" indent="0" justifyLastLine="0" shrinkToFit="0" readingOrder="0"/>
      <protection locked="0" hidden="0"/>
    </dxf>
    <dxf>
      <font>
        <b val="0"/>
        <i val="0"/>
        <strike val="0"/>
        <condense val="0"/>
        <extend val="0"/>
        <outline val="0"/>
        <shadow val="0"/>
        <u val="none"/>
        <vertAlign val="baseline"/>
        <sz val="11"/>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alignment horizontal="general" vertical="top" textRotation="0" indent="0" justifyLastLine="0" shrinkToFit="0" readingOrder="0"/>
    </dxf>
    <dxf>
      <numFmt numFmtId="30" formatCode="@"/>
      <alignment horizontal="general" vertical="top" textRotation="0" wrapText="1" indent="0" justifyLastLine="0" shrinkToFit="0" readingOrder="0"/>
      <protection locked="0" hidden="0"/>
    </dxf>
    <dxf>
      <border outline="0">
        <top style="medium">
          <color rgb="FF000000"/>
        </top>
      </border>
    </dxf>
    <dxf>
      <border outline="0">
        <bottom style="medium">
          <color rgb="FF000000"/>
        </bottom>
      </border>
    </dxf>
    <dxf>
      <font>
        <b/>
        <i val="0"/>
        <strike val="0"/>
        <condense val="0"/>
        <extend val="0"/>
        <outline val="0"/>
        <shadow val="0"/>
        <u val="none"/>
        <vertAlign val="baseline"/>
        <sz val="8"/>
        <color rgb="FF000000"/>
        <name val="Arial"/>
        <scheme val="none"/>
      </font>
      <fill>
        <patternFill patternType="solid">
          <fgColor indexed="64"/>
          <bgColor theme="8" tint="0.59999389629810485"/>
        </patternFill>
      </fill>
      <alignment horizontal="center" vertical="center" textRotation="0" wrapText="1" relativeIndent="0" justifyLastLine="0" shrinkToFit="0" readingOrder="0"/>
    </dxf>
    <dxf>
      <alignment horizontal="general" vertical="top" textRotation="0" indent="0" justifyLastLine="0" shrinkToFit="0" readingOrder="0"/>
    </dxf>
    <dxf>
      <numFmt numFmtId="30" formatCode="@"/>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66" formatCode="_(* #,##0_);_(* \(#,##0\);_(* &quot;-&quot;??_);_(@_)"/>
      <alignment horizontal="general" vertical="top" textRotation="0" indent="0" justifyLastLine="0" shrinkToFit="0" readingOrder="0"/>
    </dxf>
    <dxf>
      <numFmt numFmtId="166" formatCode="_(* #,##0_);_(* \(#,##0\);_(* &quot;-&quot;??_);_(@_)"/>
      <alignment horizontal="general" vertical="top" textRotation="0" indent="0" justifyLastLine="0" shrinkToFit="0" readingOrder="0"/>
      <protection locked="0" hidden="0"/>
    </dxf>
    <dxf>
      <font>
        <b val="0"/>
        <i val="0"/>
        <strike val="0"/>
        <condense val="0"/>
        <extend val="0"/>
        <outline val="0"/>
        <shadow val="0"/>
        <u val="none"/>
        <vertAlign val="baseline"/>
        <sz val="11"/>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alignment horizontal="general" vertical="top" textRotation="0" indent="0" justifyLastLine="0" shrinkToFit="0" readingOrder="0"/>
    </dxf>
    <dxf>
      <numFmt numFmtId="30" formatCode="@"/>
      <alignment horizontal="general" vertical="top" textRotation="0" wrapText="1" indent="0" justifyLastLine="0" shrinkToFit="0" readingOrder="0"/>
      <protection locked="0" hidden="0"/>
    </dxf>
    <dxf>
      <border outline="0">
        <top style="medium">
          <color rgb="FF000000"/>
        </top>
      </border>
    </dxf>
    <dxf>
      <border outline="0">
        <bottom style="medium">
          <color rgb="FF000000"/>
        </bottom>
      </border>
    </dxf>
    <dxf>
      <font>
        <b/>
        <i val="0"/>
        <strike val="0"/>
        <condense val="0"/>
        <extend val="0"/>
        <outline val="0"/>
        <shadow val="0"/>
        <u val="none"/>
        <vertAlign val="baseline"/>
        <sz val="8"/>
        <color rgb="FF000000"/>
        <name val="Arial"/>
        <scheme val="none"/>
      </font>
      <fill>
        <patternFill patternType="solid">
          <fgColor indexed="64"/>
          <bgColor theme="8" tint="0.59999389629810485"/>
        </patternFill>
      </fill>
      <alignment horizontal="center" vertical="center" textRotation="0" wrapText="1" relativeIndent="0" justifyLastLine="0" shrinkToFit="0" readingOrder="0"/>
    </dxf>
    <dxf>
      <alignment horizontal="general" vertical="top" textRotation="0" indent="0" justifyLastLine="0" shrinkToFit="0" readingOrder="0"/>
    </dxf>
    <dxf>
      <numFmt numFmtId="30" formatCode="@"/>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66" formatCode="_(* #,##0_);_(* \(#,##0\);_(* &quot;-&quot;??_);_(@_)"/>
      <alignment horizontal="general" vertical="top" textRotation="0" indent="0" justifyLastLine="0" shrinkToFit="0" readingOrder="0"/>
    </dxf>
    <dxf>
      <numFmt numFmtId="166" formatCode="_(* #,##0_);_(* \(#,##0\);_(* &quot;-&quot;??_);_(@_)"/>
      <alignment horizontal="general" vertical="top" textRotation="0" indent="0" justifyLastLine="0" shrinkToFit="0" readingOrder="0"/>
      <protection locked="0" hidden="0"/>
    </dxf>
    <dxf>
      <font>
        <b val="0"/>
        <i val="0"/>
        <strike val="0"/>
        <condense val="0"/>
        <extend val="0"/>
        <outline val="0"/>
        <shadow val="0"/>
        <u val="none"/>
        <vertAlign val="baseline"/>
        <sz val="11"/>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alignment horizontal="general" vertical="top" textRotation="0" indent="0" justifyLastLine="0" shrinkToFit="0" readingOrder="0"/>
    </dxf>
    <dxf>
      <numFmt numFmtId="30" formatCode="@"/>
      <alignment horizontal="general" vertical="top" textRotation="0" wrapText="1" indent="0" justifyLastLine="0" shrinkToFit="0" readingOrder="0"/>
      <protection locked="0" hidden="0"/>
    </dxf>
    <dxf>
      <border outline="0">
        <bottom style="medium">
          <color rgb="FF000000"/>
        </bottom>
      </border>
    </dxf>
    <dxf>
      <font>
        <b/>
        <i val="0"/>
        <strike val="0"/>
        <condense val="0"/>
        <extend val="0"/>
        <outline val="0"/>
        <shadow val="0"/>
        <u val="none"/>
        <vertAlign val="baseline"/>
        <sz val="8"/>
        <color rgb="FF000000"/>
        <name val="Arial"/>
        <scheme val="none"/>
      </font>
      <fill>
        <patternFill patternType="solid">
          <fgColor indexed="64"/>
          <bgColor theme="8" tint="0.59999389629810485"/>
        </patternFill>
      </fill>
      <alignment horizontal="center" vertical="center" textRotation="0" wrapText="1" relativeIndent="0" justifyLastLine="0" shrinkToFit="0" readingOrder="0"/>
    </dxf>
    <dxf>
      <alignment horizontal="general" vertical="top" textRotation="0" indent="0" justifyLastLine="0" shrinkToFit="0" readingOrder="0"/>
    </dxf>
    <dxf>
      <numFmt numFmtId="30" formatCode="@"/>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66" formatCode="_(* #,##0_);_(* \(#,##0\);_(* &quot;-&quot;??_);_(@_)"/>
      <alignment horizontal="general" vertical="top" textRotation="0" indent="0" justifyLastLine="0" shrinkToFit="0" readingOrder="0"/>
    </dxf>
    <dxf>
      <numFmt numFmtId="166" formatCode="_(* #,##0_);_(* \(#,##0\);_(* &quot;-&quot;??_);_(@_)"/>
      <alignment horizontal="general" vertical="top" textRotation="0" indent="0" justifyLastLine="0" shrinkToFit="0" readingOrder="0"/>
      <protection locked="0" hidden="0"/>
    </dxf>
    <dxf>
      <font>
        <b val="0"/>
        <i val="0"/>
        <strike val="0"/>
        <condense val="0"/>
        <extend val="0"/>
        <outline val="0"/>
        <shadow val="0"/>
        <u val="none"/>
        <vertAlign val="baseline"/>
        <sz val="11"/>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alignment horizontal="general" vertical="top" textRotation="0" indent="0" justifyLastLine="0" shrinkToFit="0" readingOrder="0"/>
    </dxf>
    <dxf>
      <numFmt numFmtId="30" formatCode="@"/>
      <alignment horizontal="general" vertical="top" textRotation="0" wrapText="1" indent="0" justifyLastLine="0" shrinkToFit="0" readingOrder="0"/>
      <protection locked="0" hidden="0"/>
    </dxf>
    <dxf>
      <border outline="0">
        <top style="medium">
          <color rgb="FF000000"/>
        </top>
      </border>
    </dxf>
    <dxf>
      <border outline="0">
        <bottom style="medium">
          <color rgb="FF000000"/>
        </bottom>
      </border>
    </dxf>
    <dxf>
      <font>
        <b/>
        <i val="0"/>
        <strike val="0"/>
        <condense val="0"/>
        <extend val="0"/>
        <outline val="0"/>
        <shadow val="0"/>
        <u val="none"/>
        <vertAlign val="baseline"/>
        <sz val="8"/>
        <color rgb="FF000000"/>
        <name val="Arial"/>
        <scheme val="none"/>
      </font>
      <fill>
        <patternFill patternType="solid">
          <fgColor indexed="64"/>
          <bgColor theme="8" tint="0.59999389629810485"/>
        </patternFill>
      </fill>
      <alignment horizontal="center" vertical="center" textRotation="0" wrapText="0" relativeIndent="0" justifyLastLine="0" shrinkToFit="0" readingOrder="0"/>
    </dxf>
    <dxf>
      <alignment horizontal="general" vertical="top" textRotation="0" indent="0" justifyLastLine="0" shrinkToFit="0" readingOrder="0"/>
    </dxf>
    <dxf>
      <numFmt numFmtId="30" formatCode="@"/>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66" formatCode="_(* #,##0_);_(* \(#,##0\);_(* &quot;-&quot;??_);_(@_)"/>
      <alignment horizontal="general" vertical="top" textRotation="0" indent="0" justifyLastLine="0" shrinkToFit="0" readingOrder="0"/>
    </dxf>
    <dxf>
      <numFmt numFmtId="166" formatCode="_(* #,##0_);_(* \(#,##0\);_(* &quot;-&quot;??_);_(@_)"/>
      <alignment horizontal="general" vertical="top" textRotation="0" indent="0" justifyLastLine="0" shrinkToFit="0" readingOrder="0"/>
      <protection locked="0" hidden="0"/>
    </dxf>
    <dxf>
      <font>
        <b val="0"/>
        <i val="0"/>
        <strike val="0"/>
        <condense val="0"/>
        <extend val="0"/>
        <outline val="0"/>
        <shadow val="0"/>
        <u val="none"/>
        <vertAlign val="baseline"/>
        <sz val="11"/>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alignment horizontal="general" vertical="top" textRotation="0" indent="0" justifyLastLine="0" shrinkToFit="0" readingOrder="0"/>
    </dxf>
    <dxf>
      <numFmt numFmtId="30" formatCode="@"/>
      <alignment horizontal="general" vertical="top" textRotation="0" wrapText="1" indent="0" justifyLastLine="0" shrinkToFit="0" readingOrder="0"/>
      <protection locked="0" hidden="0"/>
    </dxf>
    <dxf>
      <border outline="0">
        <top style="medium">
          <color rgb="FF000000"/>
        </top>
      </border>
    </dxf>
    <dxf>
      <border outline="0">
        <bottom style="medium">
          <color rgb="FF000000"/>
        </bottom>
      </border>
    </dxf>
    <dxf>
      <font>
        <b/>
        <i val="0"/>
        <strike val="0"/>
        <condense val="0"/>
        <extend val="0"/>
        <outline val="0"/>
        <shadow val="0"/>
        <u val="none"/>
        <vertAlign val="baseline"/>
        <sz val="8"/>
        <color rgb="FF000000"/>
        <name val="Arial"/>
        <scheme val="none"/>
      </font>
      <fill>
        <patternFill patternType="solid">
          <fgColor indexed="64"/>
          <bgColor theme="8" tint="0.59999389629810485"/>
        </patternFill>
      </fill>
      <alignment horizontal="center" vertical="center" textRotation="0" wrapText="1" relativeIndent="0" justifyLastLine="0" shrinkToFit="0" readingOrder="0"/>
    </dxf>
    <dxf>
      <numFmt numFmtId="30" formatCode="@"/>
      <alignment horizontal="general" vertical="top" textRotation="0" wrapText="1" indent="0" justifyLastLine="0" shrinkToFit="0" readingOrder="0"/>
      <protection locked="0" hidden="0"/>
    </dxf>
    <dxf>
      <numFmt numFmtId="166" formatCode="_(* #,##0_);_(* \(#,##0\);_(* &quot;-&quot;??_);_(@_)"/>
      <alignment vertical="top" textRotation="0" justifyLastLine="0" shrinkToFit="0" readingOrder="0"/>
      <protection locked="0" hidden="0"/>
    </dxf>
    <dxf>
      <font>
        <strike val="0"/>
        <outline val="0"/>
        <shadow val="0"/>
        <u val="none"/>
        <vertAlign val="baseline"/>
        <sz val="9"/>
        <color theme="1"/>
        <name val="Calibri"/>
        <scheme val="minor"/>
      </font>
      <numFmt numFmtId="3" formatCode="#,##0"/>
      <alignment vertical="top" textRotation="0" justifyLastLine="0" shrinkToFit="0" readingOrder="0"/>
      <protection locked="0" hidden="0"/>
    </dxf>
    <dxf>
      <font>
        <strike val="0"/>
        <outline val="0"/>
        <shadow val="0"/>
        <u val="none"/>
        <vertAlign val="baseline"/>
        <sz val="9"/>
        <color theme="1"/>
        <name val="Calibri"/>
        <scheme val="minor"/>
      </font>
      <numFmt numFmtId="3" formatCode="#,##0"/>
      <alignment vertical="top" textRotation="0" justifyLastLine="0" shrinkToFit="0" readingOrder="0"/>
      <protection locked="0" hidden="0"/>
    </dxf>
    <dxf>
      <font>
        <strike val="0"/>
        <outline val="0"/>
        <shadow val="0"/>
        <u val="none"/>
        <vertAlign val="baseline"/>
        <sz val="9"/>
        <color theme="1"/>
        <name val="Calibri"/>
        <scheme val="minor"/>
      </font>
      <numFmt numFmtId="3" formatCode="#,##0"/>
      <alignment vertical="top" textRotation="0" justifyLastLine="0" shrinkToFit="0" readingOrder="0"/>
      <protection locked="0" hidden="0"/>
    </dxf>
    <dxf>
      <font>
        <strike val="0"/>
        <outline val="0"/>
        <shadow val="0"/>
        <u val="none"/>
        <vertAlign val="baseline"/>
        <sz val="9"/>
        <color theme="1"/>
        <name val="Calibri"/>
        <scheme val="minor"/>
      </font>
      <numFmt numFmtId="3" formatCode="#,##0"/>
      <alignment vertical="top" textRotation="0" justifyLastLine="0" shrinkToFit="0" readingOrder="0"/>
      <protection locked="0" hidden="0"/>
    </dxf>
    <dxf>
      <font>
        <strike val="0"/>
        <outline val="0"/>
        <shadow val="0"/>
        <u val="none"/>
        <vertAlign val="baseline"/>
        <sz val="9"/>
        <color theme="1"/>
        <name val="Calibri"/>
        <scheme val="minor"/>
      </font>
      <numFmt numFmtId="3" formatCode="#,##0"/>
      <alignment vertical="top" textRotation="0" justifyLastLine="0" shrinkToFit="0" readingOrder="0"/>
      <protection locked="0" hidden="0"/>
    </dxf>
    <dxf>
      <font>
        <strike val="0"/>
        <outline val="0"/>
        <shadow val="0"/>
        <u val="none"/>
        <vertAlign val="baseline"/>
        <sz val="9"/>
        <color theme="1"/>
        <name val="Calibri"/>
        <scheme val="minor"/>
      </font>
      <numFmt numFmtId="3" formatCode="#,##0"/>
      <alignment vertical="top" textRotation="0" justifyLastLine="0" shrinkToFit="0" readingOrder="0"/>
      <protection locked="0" hidden="0"/>
    </dxf>
    <dxf>
      <numFmt numFmtId="30" formatCode="@"/>
      <alignment horizontal="general" vertical="top" textRotation="0" wrapText="1" indent="0" justifyLastLine="0" shrinkToFit="0" readingOrder="0"/>
      <protection locked="0" hidden="0"/>
    </dxf>
    <dxf>
      <alignment vertical="top" textRotation="0" justifyLastLine="0" shrinkToFit="0" readingOrder="0"/>
    </dxf>
    <dxf>
      <border diagonalUp="0" diagonalDown="0">
        <left style="medium">
          <color indexed="64"/>
        </left>
        <right style="medium">
          <color rgb="FF000000"/>
        </right>
        <top style="medium">
          <color indexed="64"/>
        </top>
        <bottom style="double">
          <color theme="6"/>
        </bottom>
      </border>
    </dxf>
    <dxf>
      <alignment vertical="top" textRotation="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5.xml"/></Relationships>
</file>

<file path=xl/tables/table1.xml><?xml version="1.0" encoding="utf-8"?>
<table xmlns="http://schemas.openxmlformats.org/spreadsheetml/2006/main" id="8" name="tbPersonnel" displayName="tbPersonnel" ref="A4:I32" totalsRowCount="1" headerRowDxfId="51" dataDxfId="56" totalsRowDxfId="55" headerRowBorderDxfId="53" tableBorderDxfId="54" totalsRowBorderDxfId="52" headerRowCellStyle="Normal 2">
  <tableColumns count="9">
    <tableColumn id="1" name="Item of expenditure" totalsRowLabel="Total Personnel" dataDxfId="65" totalsRowDxfId="50"/>
    <tableColumn id="2" name="Year 2023" totalsRowFunction="sum" dataDxfId="64" totalsRowDxfId="49"/>
    <tableColumn id="3" name="Year 2024" totalsRowFunction="sum" dataDxfId="63" totalsRowDxfId="48"/>
    <tableColumn id="4" name="Year 2025" totalsRowFunction="sum" dataDxfId="62" totalsRowDxfId="47"/>
    <tableColumn id="5" name="Year 2026" totalsRowFunction="sum" dataDxfId="61" totalsRowDxfId="46"/>
    <tableColumn id="6" name="Year 2027" totalsRowFunction="sum" dataDxfId="60" totalsRowDxfId="45"/>
    <tableColumn id="9" name="Year 6" totalsRowFunction="sum" dataDxfId="59" totalsRowDxfId="44"/>
    <tableColumn id="7" name="Total" totalsRowFunction="custom" dataDxfId="58" totalsRowDxfId="43">
      <calculatedColumnFormula>SUM(tbPersonnel[[#This Row],[Year 2023]:[Year 6]])</calculatedColumnFormula>
      <totalsRowFormula>SUM(tbPersonnel[[#Totals],[Year 2023]:[Year 6]])</totalsRowFormula>
    </tableColumn>
    <tableColumn id="8" name="Budget notes and explanations" dataDxfId="57" totalsRowDxfId="42"/>
  </tableColumns>
  <tableStyleInfo name="TableStyleLight18" showFirstColumn="0" showLastColumn="0" showRowStripes="1" showColumnStripes="0"/>
</table>
</file>

<file path=xl/tables/table2.xml><?xml version="1.0" encoding="utf-8"?>
<table xmlns="http://schemas.openxmlformats.org/spreadsheetml/2006/main" id="1" name="tbConsultants" displayName="tbConsultants" ref="A4:I32" totalsRowCount="1" headerRowDxfId="0" dataDxfId="200" totalsRowDxfId="198" headerRowBorderDxfId="10" tableBorderDxfId="199" headerRowCellStyle="Normal 2">
  <tableColumns count="9">
    <tableColumn id="1" name="Item of expenditure" totalsRowLabel="Totals for Consultants" dataDxfId="197" totalsRowDxfId="9"/>
    <tableColumn id="2" name="Year 2023" totalsRowFunction="sum" dataDxfId="196" totalsRowDxfId="8"/>
    <tableColumn id="3" name="Year 2024" totalsRowFunction="sum" dataDxfId="195" totalsRowDxfId="7"/>
    <tableColumn id="4" name="Year 2025" totalsRowFunction="sum" dataDxfId="194" totalsRowDxfId="6"/>
    <tableColumn id="5" name="Year 2026" totalsRowFunction="sum" dataDxfId="193" totalsRowDxfId="5"/>
    <tableColumn id="6" name="Year 2027" totalsRowFunction="sum" dataDxfId="192" totalsRowDxfId="4"/>
    <tableColumn id="7" name="Year 6" totalsRowFunction="sum" dataDxfId="191" totalsRowDxfId="3"/>
    <tableColumn id="8" name="Total" totalsRowFunction="custom" dataDxfId="190" totalsRowDxfId="2">
      <calculatedColumnFormula>SUM(tbConsultants[[#This Row],[Year 2023]:[Year 6]])</calculatedColumnFormula>
      <totalsRowFormula>SUM(tbConsultants[[#Totals],[Year 2023]:[Year 6]])</totalsRowFormula>
    </tableColumn>
    <tableColumn id="9" name="Budget notes and explanations" dataDxfId="189" totalsRowDxfId="1"/>
  </tableColumns>
  <tableStyleInfo name="TableStyleLight18" showFirstColumn="0" showLastColumn="0" showRowStripes="1" showColumnStripes="0"/>
</table>
</file>

<file path=xl/tables/table3.xml><?xml version="1.0" encoding="utf-8"?>
<table xmlns="http://schemas.openxmlformats.org/spreadsheetml/2006/main" id="7" name="tbEvaluation" displayName="tbEvaluation" ref="A3:I22" totalsRowCount="1" headerRowDxfId="188" headerRowBorderDxfId="187" tableBorderDxfId="186" headerRowCellStyle="Normal 2">
  <tableColumns count="9">
    <tableColumn id="1" name="Item of expenditure" totalsRowLabel="Total for Evaluation" dataDxfId="185" totalsRowDxfId="184"/>
    <tableColumn id="2" name="Year 1" totalsRowFunction="sum" dataDxfId="183" totalsRowDxfId="182"/>
    <tableColumn id="3" name="Year 2" totalsRowFunction="sum" dataDxfId="181" totalsRowDxfId="180"/>
    <tableColumn id="4" name="Year 3" totalsRowFunction="sum" dataDxfId="179" totalsRowDxfId="178"/>
    <tableColumn id="5" name="Year 4" totalsRowFunction="sum" dataDxfId="177" totalsRowDxfId="176"/>
    <tableColumn id="6" name="Year 5" totalsRowFunction="sum" dataDxfId="175" totalsRowDxfId="174"/>
    <tableColumn id="7" name="Year 6" totalsRowFunction="sum" dataDxfId="173" totalsRowDxfId="172"/>
    <tableColumn id="8" name="Total" totalsRowFunction="custom" dataDxfId="171" totalsRowDxfId="170">
      <calculatedColumnFormula>SUM(Evaluation!$B4:$G4)</calculatedColumnFormula>
      <totalsRowFormula>SUM(tbEvaluation[[#Totals],[Year 1]:[Year 6]])</totalsRowFormula>
    </tableColumn>
    <tableColumn id="9" name="Budget notes and explanations" dataDxfId="169" totalsRowDxfId="168"/>
  </tableColumns>
  <tableStyleInfo name="TableStyleLight18" showFirstColumn="0" showLastColumn="0" showRowStripes="1" showColumnStripes="0"/>
</table>
</file>

<file path=xl/tables/table4.xml><?xml version="1.0" encoding="utf-8"?>
<table xmlns="http://schemas.openxmlformats.org/spreadsheetml/2006/main" id="2" name="tbEquipment" displayName="tbEquipment" ref="A3:I22" totalsRowCount="1" headerRowDxfId="167" headerRowBorderDxfId="166" tableBorderDxfId="165" headerRowCellStyle="Normal 2">
  <tableColumns count="9">
    <tableColumn id="1" name="Item of expenditure" totalsRowLabel="Total for Equipment" dataDxfId="164" totalsRowDxfId="163"/>
    <tableColumn id="2" name="Year 1" totalsRowFunction="sum" dataDxfId="162" totalsRowDxfId="161"/>
    <tableColumn id="3" name="Year 2" totalsRowFunction="sum" dataDxfId="160" totalsRowDxfId="159"/>
    <tableColumn id="4" name="Year 3" totalsRowFunction="sum" dataDxfId="158" totalsRowDxfId="157"/>
    <tableColumn id="5" name="Year 4" totalsRowFunction="sum" dataDxfId="156" totalsRowDxfId="155"/>
    <tableColumn id="6" name="Year 5" totalsRowFunction="sum" dataDxfId="154" totalsRowDxfId="153"/>
    <tableColumn id="7" name="Year 6" totalsRowFunction="sum" dataDxfId="152" totalsRowDxfId="151"/>
    <tableColumn id="8" name="Total" totalsRowFunction="custom" dataDxfId="150" totalsRowDxfId="149">
      <calculatedColumnFormula>SUM(Equipment!$B4:$G4)</calculatedColumnFormula>
      <totalsRowFormula>SUM(tbEquipment[[#Totals],[Year 1]:[Year 6]])</totalsRowFormula>
    </tableColumn>
    <tableColumn id="9" name="Budget notes and explanations" dataDxfId="148" totalsRowDxfId="147"/>
  </tableColumns>
  <tableStyleInfo name="TableStyleLight18" showFirstColumn="0" showLastColumn="0" showRowStripes="1" showColumnStripes="0"/>
</table>
</file>

<file path=xl/tables/table5.xml><?xml version="1.0" encoding="utf-8"?>
<table xmlns="http://schemas.openxmlformats.org/spreadsheetml/2006/main" id="9" name="tbInternationalTravel" displayName="tbInternationalTravel" ref="A3:I22" totalsRowCount="1" headerRowDxfId="146" headerRowBorderDxfId="145" headerRowCellStyle="Normal 2">
  <tableColumns count="9">
    <tableColumn id="1" name="Item of expenditure" totalsRowLabel="Total for International Travel" dataDxfId="144" totalsRowDxfId="143"/>
    <tableColumn id="2" name="Year 1" totalsRowFunction="sum" dataDxfId="142" totalsRowDxfId="141"/>
    <tableColumn id="3" name="Year 2" totalsRowFunction="sum" dataDxfId="140" totalsRowDxfId="139"/>
    <tableColumn id="4" name="Year 3" totalsRowFunction="sum" dataDxfId="138" totalsRowDxfId="137"/>
    <tableColumn id="5" name="Year 4" totalsRowFunction="sum" dataDxfId="136" totalsRowDxfId="135"/>
    <tableColumn id="6" name="Year 5" totalsRowFunction="sum" dataDxfId="134" totalsRowDxfId="133"/>
    <tableColumn id="7" name="Year 6" totalsRowFunction="sum" dataDxfId="132" totalsRowDxfId="131"/>
    <tableColumn id="8" name="Total" totalsRowFunction="custom" dataDxfId="130" totalsRowDxfId="129">
      <calculatedColumnFormula>SUM(InternationalTravel!$B4:$G4)</calculatedColumnFormula>
      <totalsRowFormula>SUM(tbInternationalTravel[[#Totals],[Year 1]:[Year 6]])</totalsRowFormula>
    </tableColumn>
    <tableColumn id="9" name="Budget notes and explanations" dataDxfId="128" totalsRowDxfId="127"/>
  </tableColumns>
  <tableStyleInfo name="TableStyleLight18" showFirstColumn="0" showLastColumn="0" showRowStripes="1" showColumnStripes="0"/>
</table>
</file>

<file path=xl/tables/table6.xml><?xml version="1.0" encoding="utf-8"?>
<table xmlns="http://schemas.openxmlformats.org/spreadsheetml/2006/main" id="10" name="tbTraining" displayName="tbTraining" ref="A3:I22" totalsRowCount="1" headerRowDxfId="126" headerRowBorderDxfId="125" tableBorderDxfId="124" headerRowCellStyle="Normal 2">
  <tableColumns count="9">
    <tableColumn id="1" name="Item of expenditure" totalsRowLabel="Total for Training" dataDxfId="123" totalsRowDxfId="122"/>
    <tableColumn id="2" name="Year 1" totalsRowFunction="sum" dataDxfId="121" totalsRowDxfId="120"/>
    <tableColumn id="3" name="Year 2" totalsRowFunction="sum" dataDxfId="119" totalsRowDxfId="118"/>
    <tableColumn id="4" name="Year 3" totalsRowFunction="sum" dataDxfId="117" totalsRowDxfId="116"/>
    <tableColumn id="5" name="Year 4" totalsRowFunction="sum" dataDxfId="115" totalsRowDxfId="114"/>
    <tableColumn id="6" name="Year 5" totalsRowFunction="sum" dataDxfId="113" totalsRowDxfId="112"/>
    <tableColumn id="7" name="Year 6" totalsRowFunction="sum" dataDxfId="111" totalsRowDxfId="110"/>
    <tableColumn id="8" name="Total" totalsRowFunction="custom" dataDxfId="109" totalsRowDxfId="108">
      <calculatedColumnFormula>SUM(Training!$B4:$G4)</calculatedColumnFormula>
      <totalsRowFormula>SUM(tbTraining[[#Totals],[Year 1]:[Year 6]])</totalsRowFormula>
    </tableColumn>
    <tableColumn id="9" name="Budget notes and explanations" dataDxfId="107" totalsRowDxfId="106"/>
  </tableColumns>
  <tableStyleInfo name="TableStyleLight18" showFirstColumn="0" showLastColumn="0" showRowStripes="1" showColumnStripes="0"/>
</table>
</file>

<file path=xl/tables/table7.xml><?xml version="1.0" encoding="utf-8"?>
<table xmlns="http://schemas.openxmlformats.org/spreadsheetml/2006/main" id="11" name="tbResearch" displayName="tbResearch" ref="A3:I22" totalsRowCount="1" headerRowDxfId="105" headerRowBorderDxfId="104" tableBorderDxfId="103" headerRowCellStyle="Normal 2">
  <tableColumns count="9">
    <tableColumn id="1" name="Item of expenditure" totalsRowLabel="Total for Research" dataDxfId="102" totalsRowDxfId="101"/>
    <tableColumn id="2" name="Year 1" totalsRowFunction="sum" dataDxfId="100" totalsRowDxfId="99"/>
    <tableColumn id="3" name="Year 2" totalsRowFunction="sum" dataDxfId="98" totalsRowDxfId="97"/>
    <tableColumn id="4" name="Year 3" totalsRowFunction="sum" dataDxfId="96" totalsRowDxfId="95"/>
    <tableColumn id="5" name="Year 4" totalsRowFunction="sum" dataDxfId="94" totalsRowDxfId="93"/>
    <tableColumn id="6" name="Year 5" totalsRowFunction="sum" dataDxfId="92" totalsRowDxfId="91"/>
    <tableColumn id="7" name="Year 6" totalsRowFunction="sum" dataDxfId="90" totalsRowDxfId="89"/>
    <tableColumn id="8" name="Total" totalsRowFunction="custom" dataDxfId="88" totalsRowDxfId="87">
      <calculatedColumnFormula>SUM(Research!$B4:$G4)</calculatedColumnFormula>
      <totalsRowFormula>SUM(tbResearch[[#Totals],[Year 1]:[Year 6]])</totalsRowFormula>
    </tableColumn>
    <tableColumn id="9" name="Budget notes and explanations" dataDxfId="86" totalsRowDxfId="85"/>
  </tableColumns>
  <tableStyleInfo name="TableStyleLight18" showFirstColumn="0" showLastColumn="0" showRowStripes="1" showColumnStripes="0"/>
</table>
</file>

<file path=xl/tables/table8.xml><?xml version="1.0" encoding="utf-8"?>
<table xmlns="http://schemas.openxmlformats.org/spreadsheetml/2006/main" id="12" name="tbIndirectCosts" displayName="tbIndirectCosts" ref="A3:I22" totalsRowCount="1" headerRowDxfId="84" headerRowBorderDxfId="83" tableBorderDxfId="82" headerRowCellStyle="Normal 2">
  <tableColumns count="9">
    <tableColumn id="1" name="Item of expenditure" totalsRowLabel="Total for Indirect Costs" dataDxfId="81" totalsRowDxfId="80"/>
    <tableColumn id="2" name="Year 1" totalsRowFunction="sum" dataDxfId="79" totalsRowDxfId="78"/>
    <tableColumn id="3" name="Year 2" totalsRowFunction="sum" dataDxfId="77"/>
    <tableColumn id="4" name="Year 3" totalsRowFunction="sum" dataDxfId="76"/>
    <tableColumn id="5" name="Year 4" totalsRowFunction="sum" dataDxfId="75" totalsRowDxfId="74"/>
    <tableColumn id="6" name="Year 5" totalsRowFunction="sum" dataDxfId="73" totalsRowDxfId="72"/>
    <tableColumn id="7" name="Year 6" totalsRowFunction="sum" dataDxfId="71" totalsRowDxfId="70"/>
    <tableColumn id="8" name="Total" totalsRowFunction="custom" dataDxfId="69" totalsRowDxfId="68">
      <calculatedColumnFormula>SUM('Indirect Costs'!$B4:$G4)</calculatedColumnFormula>
      <totalsRowFormula>SUM(tbIndirectCosts[[#Totals],[Year 1]:[Year 6]])</totalsRowFormula>
    </tableColumn>
    <tableColumn id="9" name="Budget notes and explanations" dataDxfId="67" totalsRowDxfId="66"/>
  </tableColumns>
  <tableStyleInfo name="TableStyleLight1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printerSettings" Target="../printerSettings/printerSettings6.bin"/><Relationship Id="rId1" Type="http://schemas.openxmlformats.org/officeDocument/2006/relationships/hyperlink" Target="http://www.idrc.ca/EN/AboutUs/Accountability/Pages/Perdiems.aspx" TargetMode="External"/></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ummary">
    <pageSetUpPr fitToPage="1"/>
  </sheetPr>
  <dimension ref="A1:I26"/>
  <sheetViews>
    <sheetView zoomScaleNormal="100" workbookViewId="0">
      <selection activeCell="A23" sqref="A23:B23"/>
    </sheetView>
  </sheetViews>
  <sheetFormatPr defaultColWidth="9.109375" defaultRowHeight="14.4"/>
  <cols>
    <col min="1" max="1" width="23.33203125" customWidth="1"/>
    <col min="2" max="6" width="14.6640625" customWidth="1"/>
    <col min="7" max="7" width="14.6640625" hidden="1" customWidth="1"/>
    <col min="8" max="8" width="16.109375" customWidth="1"/>
    <col min="9" max="9" width="11.33203125" style="33" customWidth="1"/>
  </cols>
  <sheetData>
    <row r="1" spans="1:9" ht="20.100000000000001" customHeight="1" thickBot="1">
      <c r="A1" s="175" t="s">
        <v>62</v>
      </c>
      <c r="B1" s="176"/>
      <c r="C1" s="176"/>
      <c r="D1" s="176"/>
      <c r="E1" s="176"/>
      <c r="F1" s="176"/>
      <c r="G1" s="176"/>
      <c r="H1" s="176"/>
      <c r="I1" s="177"/>
    </row>
    <row r="2" spans="1:9" s="39" customFormat="1" ht="35.1" customHeight="1" thickBot="1">
      <c r="A2" s="82" t="s">
        <v>73</v>
      </c>
      <c r="B2" s="156"/>
      <c r="C2" s="157"/>
      <c r="D2" s="157"/>
      <c r="E2" s="157"/>
      <c r="F2" s="157"/>
      <c r="G2" s="157"/>
      <c r="H2" s="157"/>
      <c r="I2" s="158"/>
    </row>
    <row r="3" spans="1:9" ht="35.1" customHeight="1" thickBot="1">
      <c r="A3" s="83" t="s">
        <v>74</v>
      </c>
      <c r="B3" s="156"/>
      <c r="C3" s="157"/>
      <c r="D3" s="157"/>
      <c r="E3" s="157"/>
      <c r="F3" s="157"/>
      <c r="G3" s="157"/>
      <c r="H3" s="157"/>
      <c r="I3" s="158"/>
    </row>
    <row r="4" spans="1:9" ht="15" hidden="1" thickBot="1">
      <c r="A4" s="163" t="s">
        <v>62</v>
      </c>
      <c r="B4" s="164"/>
      <c r="C4" s="164"/>
      <c r="D4" s="164"/>
      <c r="E4" s="165"/>
      <c r="F4" s="165"/>
      <c r="G4" s="165"/>
      <c r="H4" s="166"/>
      <c r="I4" s="91"/>
    </row>
    <row r="5" spans="1:9" ht="30" customHeight="1" thickBot="1">
      <c r="A5" s="167" t="s">
        <v>86</v>
      </c>
      <c r="B5" s="168"/>
      <c r="C5" s="168"/>
      <c r="D5" s="168"/>
      <c r="E5" s="171"/>
      <c r="F5" s="172"/>
      <c r="G5" s="172"/>
      <c r="H5" s="172"/>
      <c r="I5" s="135" t="str">
        <f>IF(E5="","",VLOOKUP(E5,Currencies_Table,2,FALSE))</f>
        <v/>
      </c>
    </row>
    <row r="6" spans="1:9" ht="30" customHeight="1" thickBot="1">
      <c r="A6" s="169" t="s">
        <v>63</v>
      </c>
      <c r="B6" s="170"/>
      <c r="C6" s="170"/>
      <c r="D6" s="170"/>
      <c r="E6" s="171"/>
      <c r="F6" s="178"/>
      <c r="G6" s="178"/>
      <c r="H6" s="178"/>
      <c r="I6" s="179"/>
    </row>
    <row r="7" spans="1:9" ht="15.9" customHeight="1" thickBot="1">
      <c r="A7" s="160" t="s">
        <v>64</v>
      </c>
      <c r="B7" s="161"/>
      <c r="C7" s="161"/>
      <c r="D7" s="161"/>
      <c r="E7" s="161"/>
      <c r="F7" s="161"/>
      <c r="G7" s="161"/>
      <c r="H7" s="161"/>
      <c r="I7" s="162"/>
    </row>
    <row r="8" spans="1:9" ht="15.9" customHeight="1" thickBot="1">
      <c r="A8" s="34" t="s">
        <v>53</v>
      </c>
      <c r="B8" s="34" t="s">
        <v>7</v>
      </c>
      <c r="C8" s="34" t="s">
        <v>6</v>
      </c>
      <c r="D8" s="34" t="s">
        <v>5</v>
      </c>
      <c r="E8" s="34" t="s">
        <v>4</v>
      </c>
      <c r="F8" s="34" t="s">
        <v>3</v>
      </c>
      <c r="G8" s="34" t="s">
        <v>52</v>
      </c>
      <c r="H8" s="34" t="s">
        <v>2</v>
      </c>
      <c r="I8" s="34" t="s">
        <v>61</v>
      </c>
    </row>
    <row r="9" spans="1:9">
      <c r="A9" s="84" t="s">
        <v>40</v>
      </c>
      <c r="B9" s="86">
        <f>tbPersonnel[[#Totals],[Year 2023]]</f>
        <v>0</v>
      </c>
      <c r="C9" s="86">
        <f>tbPersonnel[[#Totals],[Year 2024]]</f>
        <v>0</v>
      </c>
      <c r="D9" s="86">
        <f>tbPersonnel[[#Totals],[Year 2025]]</f>
        <v>0</v>
      </c>
      <c r="E9" s="86">
        <f>tbPersonnel[[#Totals],[Year 2026]]</f>
        <v>0</v>
      </c>
      <c r="F9" s="86">
        <f>tbPersonnel[[#Totals],[Year 2027]]</f>
        <v>0</v>
      </c>
      <c r="G9" s="86">
        <f>tbPersonnel[[#Totals],[Year 6]]</f>
        <v>0</v>
      </c>
      <c r="H9" s="86">
        <f>SUM(B9:G9)</f>
        <v>0</v>
      </c>
      <c r="I9" s="87">
        <f>IF(($H$18=0),0,H9/$H$18)</f>
        <v>0</v>
      </c>
    </row>
    <row r="10" spans="1:9">
      <c r="A10" s="35" t="s">
        <v>41</v>
      </c>
      <c r="B10" s="85">
        <f>tbConsultants[[#Totals],[Year 2023]]</f>
        <v>0</v>
      </c>
      <c r="C10" s="85">
        <f>tbConsultants[[#Totals],[Year 2024]]</f>
        <v>0</v>
      </c>
      <c r="D10" s="85">
        <f>tbConsultants[[#Totals],[Year 2025]]</f>
        <v>0</v>
      </c>
      <c r="E10" s="85">
        <f>tbConsultants[[#Totals],[Year 2026]]</f>
        <v>0</v>
      </c>
      <c r="F10" s="85">
        <f>tbConsultants[[#Totals],[Year 2027]]</f>
        <v>0</v>
      </c>
      <c r="G10" s="85">
        <f>tbConsultants[[#Totals],[Year 6]]</f>
        <v>0</v>
      </c>
      <c r="H10" s="85">
        <f t="shared" ref="H10:H17" si="0">SUM(B10:G10)</f>
        <v>0</v>
      </c>
      <c r="I10" s="88">
        <f>IF(($H$18=0),0,H10/$H$18)</f>
        <v>0</v>
      </c>
    </row>
    <row r="11" spans="1:9">
      <c r="A11" s="35" t="s">
        <v>42</v>
      </c>
      <c r="B11" s="85">
        <f>tbEvaluation[[#Totals],[Year 1]]</f>
        <v>0</v>
      </c>
      <c r="C11" s="85">
        <f>tbEvaluation[[#Totals],[Year 2]]</f>
        <v>0</v>
      </c>
      <c r="D11" s="85">
        <f>tbEvaluation[[#Totals],[Year 3]]</f>
        <v>0</v>
      </c>
      <c r="E11" s="85">
        <f>tbEvaluation[[#Totals],[Year 4]]</f>
        <v>0</v>
      </c>
      <c r="F11" s="85">
        <f>tbEvaluation[[#Totals],[Year 5]]</f>
        <v>0</v>
      </c>
      <c r="G11" s="85">
        <f>tbEvaluation[[#Totals],[Year 6]]</f>
        <v>0</v>
      </c>
      <c r="H11" s="85">
        <f t="shared" si="0"/>
        <v>0</v>
      </c>
      <c r="I11" s="88">
        <f t="shared" ref="I11:I15" si="1">IF(($H$18=0),0,H11/$H$18)</f>
        <v>0</v>
      </c>
    </row>
    <row r="12" spans="1:9">
      <c r="A12" s="35" t="s">
        <v>43</v>
      </c>
      <c r="B12" s="85">
        <f>tbEquipment[[#Totals],[Year 1]]</f>
        <v>0</v>
      </c>
      <c r="C12" s="85">
        <f>tbEquipment[[#Totals],[Year 2]]</f>
        <v>0</v>
      </c>
      <c r="D12" s="85">
        <f>tbEquipment[[#Totals],[Year 3]]</f>
        <v>0</v>
      </c>
      <c r="E12" s="85">
        <f>tbEquipment[[#Totals],[Year 4]]</f>
        <v>0</v>
      </c>
      <c r="F12" s="85">
        <f>tbEquipment[[#Totals],[Year 5]]</f>
        <v>0</v>
      </c>
      <c r="G12" s="85">
        <f>tbEquipment[[#Totals],[Year 6]]</f>
        <v>0</v>
      </c>
      <c r="H12" s="85">
        <f t="shared" si="0"/>
        <v>0</v>
      </c>
      <c r="I12" s="88">
        <f t="shared" si="1"/>
        <v>0</v>
      </c>
    </row>
    <row r="13" spans="1:9">
      <c r="A13" s="35" t="s">
        <v>54</v>
      </c>
      <c r="B13" s="85">
        <f>tbInternationalTravel[[#Totals],[Year 1]]</f>
        <v>0</v>
      </c>
      <c r="C13" s="85">
        <f>tbInternationalTravel[[#Totals],[Year 2]]</f>
        <v>0</v>
      </c>
      <c r="D13" s="85">
        <f>tbInternationalTravel[[#Totals],[Year 3]]</f>
        <v>0</v>
      </c>
      <c r="E13" s="85">
        <f>tbInternationalTravel[[#Totals],[Year 4]]</f>
        <v>0</v>
      </c>
      <c r="F13" s="85">
        <f>tbInternationalTravel[[#Totals],[Year 5]]</f>
        <v>0</v>
      </c>
      <c r="G13" s="85">
        <f>tbInternationalTravel[[#Totals],[Year 6]]</f>
        <v>0</v>
      </c>
      <c r="H13" s="85">
        <f t="shared" si="0"/>
        <v>0</v>
      </c>
      <c r="I13" s="88">
        <f t="shared" si="1"/>
        <v>0</v>
      </c>
    </row>
    <row r="14" spans="1:9">
      <c r="A14" s="35" t="s">
        <v>45</v>
      </c>
      <c r="B14" s="85">
        <f>tbTraining[[#Totals],[Year 1]]</f>
        <v>0</v>
      </c>
      <c r="C14" s="85">
        <f>tbTraining[[#Totals],[Year 2]]</f>
        <v>0</v>
      </c>
      <c r="D14" s="85">
        <f>tbTraining[[#Totals],[Year 3]]</f>
        <v>0</v>
      </c>
      <c r="E14" s="85">
        <f>tbTraining[[#Totals],[Year 4]]</f>
        <v>0</v>
      </c>
      <c r="F14" s="85">
        <f>tbTraining[[#Totals],[Year 5]]</f>
        <v>0</v>
      </c>
      <c r="G14" s="85">
        <f>tbTraining[[#Totals],[Year 6]]</f>
        <v>0</v>
      </c>
      <c r="H14" s="85">
        <f t="shared" si="0"/>
        <v>0</v>
      </c>
      <c r="I14" s="88">
        <f t="shared" si="1"/>
        <v>0</v>
      </c>
    </row>
    <row r="15" spans="1:9" ht="15" thickBot="1">
      <c r="A15" s="132" t="s">
        <v>55</v>
      </c>
      <c r="B15" s="133">
        <f>tbResearch[[#Totals],[Year 1]]</f>
        <v>0</v>
      </c>
      <c r="C15" s="133">
        <f>tbResearch[[#Totals],[Year 2]]</f>
        <v>0</v>
      </c>
      <c r="D15" s="133">
        <f>tbResearch[[#Totals],[Year 3]]</f>
        <v>0</v>
      </c>
      <c r="E15" s="133">
        <f>tbResearch[[#Totals],[Year 4]]</f>
        <v>0</v>
      </c>
      <c r="F15" s="133">
        <f>tbResearch[[#Totals],[Year 5]]</f>
        <v>0</v>
      </c>
      <c r="G15" s="133">
        <f>tbResearch[[#Totals],[Year 6]]</f>
        <v>0</v>
      </c>
      <c r="H15" s="133">
        <f t="shared" si="0"/>
        <v>0</v>
      </c>
      <c r="I15" s="134">
        <f t="shared" si="1"/>
        <v>0</v>
      </c>
    </row>
    <row r="16" spans="1:9" ht="16.5" customHeight="1" thickTop="1">
      <c r="A16" s="129" t="s">
        <v>76</v>
      </c>
      <c r="B16" s="130">
        <f>SUM(B9:B15)</f>
        <v>0</v>
      </c>
      <c r="C16" s="130">
        <f t="shared" ref="C16:G16" si="2">SUM(C9:C15)</f>
        <v>0</v>
      </c>
      <c r="D16" s="130">
        <f t="shared" si="2"/>
        <v>0</v>
      </c>
      <c r="E16" s="130">
        <f t="shared" si="2"/>
        <v>0</v>
      </c>
      <c r="F16" s="130">
        <f t="shared" si="2"/>
        <v>0</v>
      </c>
      <c r="G16" s="130">
        <f t="shared" si="2"/>
        <v>0</v>
      </c>
      <c r="H16" s="130">
        <f>SUM(H9:H15)</f>
        <v>0</v>
      </c>
      <c r="I16" s="131"/>
    </row>
    <row r="17" spans="1:9" ht="15" thickBot="1">
      <c r="A17" s="126" t="s">
        <v>56</v>
      </c>
      <c r="B17" s="127">
        <f>tbIndirectCosts[[#Totals],[Year 1]]</f>
        <v>0</v>
      </c>
      <c r="C17" s="127">
        <f>tbIndirectCosts[[#Totals],[Year 2]]</f>
        <v>0</v>
      </c>
      <c r="D17" s="127">
        <f>tbIndirectCosts[[#Totals],[Year 3]]</f>
        <v>0</v>
      </c>
      <c r="E17" s="127">
        <f>tbIndirectCosts[[#Totals],[Year 4]]</f>
        <v>0</v>
      </c>
      <c r="F17" s="127">
        <f>tbIndirectCosts[[#Totals],[Year 5]]</f>
        <v>0</v>
      </c>
      <c r="G17" s="127">
        <f>tbIndirectCosts[[#Totals],[Year 6]]</f>
        <v>0</v>
      </c>
      <c r="H17" s="127">
        <f t="shared" si="0"/>
        <v>0</v>
      </c>
      <c r="I17" s="128">
        <f>IF(($H$16=0),0,H17/$H$16)</f>
        <v>0</v>
      </c>
    </row>
    <row r="18" spans="1:9" ht="15.6" thickTop="1" thickBot="1">
      <c r="A18" s="79" t="s">
        <v>2</v>
      </c>
      <c r="B18" s="89">
        <f>SUM(B16:B17)</f>
        <v>0</v>
      </c>
      <c r="C18" s="89">
        <f t="shared" ref="C18:G18" si="3">SUM(C16:C17)</f>
        <v>0</v>
      </c>
      <c r="D18" s="89">
        <f t="shared" si="3"/>
        <v>0</v>
      </c>
      <c r="E18" s="89">
        <f t="shared" si="3"/>
        <v>0</v>
      </c>
      <c r="F18" s="89">
        <f t="shared" si="3"/>
        <v>0</v>
      </c>
      <c r="G18" s="89">
        <f t="shared" si="3"/>
        <v>0</v>
      </c>
      <c r="H18" s="89">
        <f>SUM(H16:H17)</f>
        <v>0</v>
      </c>
      <c r="I18" s="90"/>
    </row>
    <row r="19" spans="1:9" ht="9.9" customHeight="1" thickBot="1">
      <c r="A19" s="159"/>
      <c r="B19" s="159"/>
      <c r="C19" s="159"/>
      <c r="D19" s="159"/>
      <c r="E19" s="159"/>
      <c r="F19" s="159"/>
      <c r="G19" s="159"/>
      <c r="H19" s="159"/>
      <c r="I19" s="38"/>
    </row>
    <row r="20" spans="1:9" ht="20.100000000000001" customHeight="1" thickBot="1">
      <c r="A20" s="175" t="s">
        <v>75</v>
      </c>
      <c r="B20" s="176"/>
      <c r="C20" s="176"/>
      <c r="D20" s="176"/>
      <c r="E20" s="176"/>
      <c r="F20" s="176"/>
      <c r="G20" s="176"/>
      <c r="H20" s="176"/>
      <c r="I20" s="177"/>
    </row>
    <row r="21" spans="1:9" ht="60" customHeight="1" thickBot="1">
      <c r="A21" s="185" t="s">
        <v>451</v>
      </c>
      <c r="B21" s="186"/>
      <c r="C21" s="186"/>
      <c r="D21" s="186"/>
      <c r="E21" s="186"/>
      <c r="F21" s="186"/>
      <c r="G21" s="186"/>
      <c r="H21" s="186"/>
      <c r="I21" s="187"/>
    </row>
    <row r="22" spans="1:9" ht="15.9" customHeight="1" thickBot="1">
      <c r="A22" s="80" t="s">
        <v>65</v>
      </c>
      <c r="B22" s="78"/>
      <c r="C22" s="190" t="s">
        <v>66</v>
      </c>
      <c r="D22" s="191"/>
      <c r="E22" s="190" t="s">
        <v>70</v>
      </c>
      <c r="F22" s="193"/>
      <c r="G22" s="193"/>
      <c r="H22" s="193"/>
      <c r="I22" s="191"/>
    </row>
    <row r="23" spans="1:9" ht="45" customHeight="1" thickBot="1">
      <c r="A23" s="180"/>
      <c r="B23" s="181"/>
      <c r="C23" s="180"/>
      <c r="D23" s="181"/>
      <c r="E23" s="194"/>
      <c r="F23" s="195"/>
      <c r="G23" s="195"/>
      <c r="H23" s="195"/>
      <c r="I23" s="196"/>
    </row>
    <row r="24" spans="1:9" s="36" customFormat="1" ht="30" customHeight="1" thickBot="1">
      <c r="A24" s="197" t="s">
        <v>67</v>
      </c>
      <c r="B24" s="198"/>
      <c r="C24" s="188" t="s">
        <v>66</v>
      </c>
      <c r="D24" s="189"/>
      <c r="E24" s="188" t="s">
        <v>70</v>
      </c>
      <c r="F24" s="192"/>
      <c r="G24" s="192"/>
      <c r="H24" s="192"/>
      <c r="I24" s="189"/>
    </row>
    <row r="25" spans="1:9" ht="45" customHeight="1" thickBot="1">
      <c r="A25" s="180"/>
      <c r="B25" s="181"/>
      <c r="C25" s="180"/>
      <c r="D25" s="181"/>
      <c r="E25" s="182"/>
      <c r="F25" s="183"/>
      <c r="G25" s="183"/>
      <c r="H25" s="183"/>
      <c r="I25" s="184"/>
    </row>
    <row r="26" spans="1:9" ht="18" customHeight="1" thickBot="1">
      <c r="A26" s="81" t="s">
        <v>68</v>
      </c>
      <c r="B26" s="173"/>
      <c r="C26" s="174"/>
      <c r="D26" s="37"/>
      <c r="E26" s="40" t="s">
        <v>69</v>
      </c>
      <c r="F26" s="37"/>
      <c r="G26" s="37"/>
      <c r="H26" s="37"/>
      <c r="I26" s="104" t="str">
        <f>"Template Revision: "&amp;Version_Code</f>
        <v>Template Revision: 5</v>
      </c>
    </row>
  </sheetData>
  <sheetProtection sheet="1" objects="1" scenarios="1" selectLockedCells="1"/>
  <mergeCells count="24">
    <mergeCell ref="B26:C26"/>
    <mergeCell ref="A1:I1"/>
    <mergeCell ref="E6:I6"/>
    <mergeCell ref="A25:B25"/>
    <mergeCell ref="C25:D25"/>
    <mergeCell ref="E25:I25"/>
    <mergeCell ref="A20:I20"/>
    <mergeCell ref="A21:I21"/>
    <mergeCell ref="C24:D24"/>
    <mergeCell ref="C22:D22"/>
    <mergeCell ref="E24:I24"/>
    <mergeCell ref="E22:I22"/>
    <mergeCell ref="A23:B23"/>
    <mergeCell ref="C23:D23"/>
    <mergeCell ref="E23:I23"/>
    <mergeCell ref="A24:B24"/>
    <mergeCell ref="B2:I2"/>
    <mergeCell ref="B3:I3"/>
    <mergeCell ref="A19:H19"/>
    <mergeCell ref="A7:I7"/>
    <mergeCell ref="A4:H4"/>
    <mergeCell ref="A5:D5"/>
    <mergeCell ref="A6:D6"/>
    <mergeCell ref="E5:H5"/>
  </mergeCells>
  <conditionalFormatting sqref="A1:I26">
    <cfRule type="expression" dxfId="41" priority="1">
      <formula>AND(CELL("protect",A1),Check_Locked)</formula>
    </cfRule>
  </conditionalFormatting>
  <dataValidations count="1">
    <dataValidation type="list" allowBlank="1" showInputMessage="1" showErrorMessage="1" sqref="E5">
      <formula1>Currency</formula1>
    </dataValidation>
  </dataValidations>
  <printOptions horizontalCentered="1"/>
  <pageMargins left="0.3" right="0.3" top="0.3" bottom="0.3" header="0.3" footer="0.3"/>
  <pageSetup orientation="landscape" r:id="rId1"/>
  <ignoredErrors>
    <ignoredError sqref="H16" formula="1"/>
  </ignoredError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onorContributions">
    <tabColor theme="6" tint="0.39997558519241921"/>
    <pageSetUpPr fitToPage="1"/>
  </sheetPr>
  <dimension ref="A1:AC16"/>
  <sheetViews>
    <sheetView zoomScaleNormal="100" workbookViewId="0">
      <selection activeCell="E23" sqref="E23"/>
    </sheetView>
  </sheetViews>
  <sheetFormatPr defaultColWidth="8.88671875" defaultRowHeight="14.4"/>
  <cols>
    <col min="1" max="1" width="12.33203125" style="1" customWidth="1"/>
    <col min="2" max="2" width="8.88671875" style="1"/>
    <col min="3" max="3" width="13" style="1" customWidth="1"/>
    <col min="4" max="4" width="8.88671875" style="1"/>
    <col min="5" max="5" width="35.44140625" style="1" customWidth="1"/>
    <col min="6" max="6" width="35.33203125" style="1" customWidth="1"/>
    <col min="7" max="16384" width="8.88671875" style="1"/>
  </cols>
  <sheetData>
    <row r="1" spans="1:29" ht="15.75" customHeight="1" thickBot="1">
      <c r="A1" s="199" t="s">
        <v>18</v>
      </c>
      <c r="B1" s="200"/>
      <c r="C1" s="200"/>
      <c r="D1" s="200"/>
      <c r="E1" s="200"/>
      <c r="F1" s="201"/>
    </row>
    <row r="2" spans="1:29" ht="15" customHeight="1" thickBot="1">
      <c r="A2" s="62" t="s">
        <v>19</v>
      </c>
      <c r="B2" s="63"/>
      <c r="C2" s="63"/>
      <c r="D2" s="63"/>
      <c r="E2" s="63"/>
      <c r="F2" s="64"/>
    </row>
    <row r="3" spans="1:29" ht="24.6" customHeight="1" thickBot="1">
      <c r="A3" s="216" t="s">
        <v>20</v>
      </c>
      <c r="B3" s="220" t="s">
        <v>83</v>
      </c>
      <c r="C3" s="218" t="s">
        <v>21</v>
      </c>
      <c r="D3" s="219"/>
      <c r="E3" s="57" t="s">
        <v>22</v>
      </c>
      <c r="F3" s="58" t="s">
        <v>23</v>
      </c>
    </row>
    <row r="4" spans="1:29">
      <c r="A4" s="217"/>
      <c r="B4" s="221"/>
      <c r="C4" s="59" t="s">
        <v>24</v>
      </c>
      <c r="D4" s="60" t="s">
        <v>25</v>
      </c>
      <c r="E4" s="60" t="s">
        <v>26</v>
      </c>
      <c r="F4" s="61" t="s">
        <v>27</v>
      </c>
    </row>
    <row r="5" spans="1:29">
      <c r="A5" s="4"/>
      <c r="B5" s="5"/>
      <c r="C5" s="5"/>
      <c r="D5" s="6"/>
      <c r="E5" s="7"/>
      <c r="F5" s="7"/>
    </row>
    <row r="6" spans="1:29">
      <c r="A6" s="4"/>
      <c r="B6" s="5"/>
      <c r="C6" s="5"/>
      <c r="D6" s="8"/>
      <c r="E6" s="7"/>
      <c r="F6" s="7"/>
    </row>
    <row r="7" spans="1:29">
      <c r="A7" s="9"/>
      <c r="B7" s="7"/>
      <c r="C7" s="10"/>
      <c r="D7" s="8"/>
      <c r="E7" s="7"/>
      <c r="F7" s="7"/>
    </row>
    <row r="8" spans="1:29">
      <c r="A8" s="9"/>
      <c r="B8" s="7"/>
      <c r="C8" s="10"/>
      <c r="D8" s="8"/>
      <c r="E8" s="7"/>
      <c r="F8" s="7"/>
    </row>
    <row r="9" spans="1:29">
      <c r="A9" s="9"/>
      <c r="B9" s="7"/>
      <c r="C9" s="10"/>
      <c r="D9" s="8"/>
      <c r="E9" s="7"/>
      <c r="F9" s="7"/>
    </row>
    <row r="10" spans="1:29">
      <c r="A10" s="9"/>
      <c r="B10" s="7"/>
      <c r="C10" s="10"/>
      <c r="D10" s="8"/>
      <c r="E10" s="7"/>
      <c r="F10" s="7"/>
    </row>
    <row r="11" spans="1:29">
      <c r="A11" s="9"/>
      <c r="B11" s="7"/>
      <c r="C11" s="10"/>
      <c r="D11" s="8"/>
      <c r="E11" s="7"/>
      <c r="F11" s="7"/>
    </row>
    <row r="12" spans="1:29">
      <c r="A12" s="9"/>
      <c r="B12" s="7"/>
      <c r="C12" s="10"/>
      <c r="D12" s="8"/>
      <c r="E12" s="7"/>
      <c r="F12" s="7"/>
    </row>
    <row r="13" spans="1:29">
      <c r="A13" s="9"/>
      <c r="B13" s="7"/>
      <c r="C13" s="10"/>
      <c r="D13" s="8"/>
      <c r="E13" s="7"/>
      <c r="F13" s="7"/>
    </row>
    <row r="16" spans="1:29">
      <c r="C16" s="2"/>
      <c r="AC16" s="2"/>
    </row>
  </sheetData>
  <sheetProtection formatCells="0" insertRows="0"/>
  <dataConsolidate/>
  <mergeCells count="4">
    <mergeCell ref="A1:F1"/>
    <mergeCell ref="A3:A4"/>
    <mergeCell ref="C3:D3"/>
    <mergeCell ref="B3:B4"/>
  </mergeCells>
  <conditionalFormatting sqref="A5:F13">
    <cfRule type="expression" dxfId="17" priority="2" stopIfTrue="1">
      <formula>MOD(ROW(),2)=0</formula>
    </cfRule>
  </conditionalFormatting>
  <conditionalFormatting sqref="A1:F13">
    <cfRule type="expression" dxfId="16" priority="1">
      <formula>AND(CELL("protect",A1),Check_Locked)</formula>
    </cfRule>
  </conditionalFormatting>
  <pageMargins left="0.3" right="0.3" top="0.3" bottom="0.3" header="0.3" footer="0.3"/>
  <pageSetup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ocalContributions">
    <tabColor theme="6" tint="0.39997558519241921"/>
    <pageSetUpPr fitToPage="1"/>
  </sheetPr>
  <dimension ref="A1:AC18"/>
  <sheetViews>
    <sheetView zoomScaleNormal="100" workbookViewId="0">
      <selection activeCell="B4" sqref="B4"/>
    </sheetView>
  </sheetViews>
  <sheetFormatPr defaultColWidth="8.88671875" defaultRowHeight="14.4"/>
  <cols>
    <col min="1" max="1" width="15.88671875" style="1" customWidth="1"/>
    <col min="2" max="2" width="16.88671875" style="1" customWidth="1"/>
    <col min="3" max="3" width="8.88671875" style="1"/>
    <col min="4" max="4" width="0.109375" style="1" customWidth="1"/>
    <col min="5" max="5" width="8.88671875" style="1"/>
    <col min="6" max="6" width="30.6640625" style="1" customWidth="1"/>
    <col min="7" max="16384" width="8.88671875" style="1"/>
  </cols>
  <sheetData>
    <row r="1" spans="1:14" ht="18" customHeight="1" thickBot="1">
      <c r="A1" s="222" t="s">
        <v>28</v>
      </c>
      <c r="B1" s="223"/>
      <c r="C1" s="223"/>
      <c r="D1" s="223"/>
      <c r="E1" s="223"/>
      <c r="F1" s="224"/>
    </row>
    <row r="2" spans="1:14" ht="63.75" customHeight="1" thickBot="1">
      <c r="A2" s="225" t="s">
        <v>71</v>
      </c>
      <c r="B2" s="226"/>
      <c r="C2" s="226"/>
      <c r="D2" s="226"/>
      <c r="E2" s="226"/>
      <c r="F2" s="227"/>
      <c r="H2" s="11"/>
    </row>
    <row r="3" spans="1:14" ht="22.5" customHeight="1">
      <c r="A3" s="92" t="s">
        <v>72</v>
      </c>
      <c r="B3" s="93" t="s">
        <v>29</v>
      </c>
      <c r="C3" s="94" t="s">
        <v>25</v>
      </c>
      <c r="D3" s="65"/>
      <c r="E3" s="233" t="s">
        <v>84</v>
      </c>
      <c r="F3" s="234"/>
    </row>
    <row r="4" spans="1:14" ht="17.100000000000001" customHeight="1">
      <c r="A4" s="95" t="s">
        <v>7</v>
      </c>
      <c r="B4" s="66"/>
      <c r="C4" s="96"/>
      <c r="D4" s="13"/>
      <c r="E4" s="229"/>
      <c r="F4" s="230"/>
    </row>
    <row r="5" spans="1:14" ht="17.100000000000001" customHeight="1">
      <c r="A5" s="97" t="s">
        <v>6</v>
      </c>
      <c r="B5" s="67"/>
      <c r="C5" s="98"/>
      <c r="D5" s="13"/>
      <c r="E5" s="229"/>
      <c r="F5" s="230"/>
      <c r="I5" s="228"/>
      <c r="J5" s="228"/>
      <c r="K5" s="228"/>
      <c r="L5" s="228"/>
      <c r="M5" s="228"/>
      <c r="N5" s="228"/>
    </row>
    <row r="6" spans="1:14" ht="17.100000000000001" customHeight="1">
      <c r="A6" s="95" t="s">
        <v>5</v>
      </c>
      <c r="B6" s="66"/>
      <c r="C6" s="96"/>
      <c r="D6" s="13"/>
      <c r="E6" s="229"/>
      <c r="F6" s="230"/>
    </row>
    <row r="7" spans="1:14" ht="17.100000000000001" customHeight="1">
      <c r="A7" s="97" t="s">
        <v>4</v>
      </c>
      <c r="B7" s="67"/>
      <c r="C7" s="98"/>
      <c r="D7" s="13"/>
      <c r="E7" s="229"/>
      <c r="F7" s="230"/>
    </row>
    <row r="8" spans="1:14" ht="17.100000000000001" customHeight="1">
      <c r="A8" s="95" t="s">
        <v>3</v>
      </c>
      <c r="B8" s="66"/>
      <c r="C8" s="96"/>
      <c r="D8" s="13"/>
      <c r="E8" s="229"/>
      <c r="F8" s="230"/>
    </row>
    <row r="9" spans="1:14" ht="17.100000000000001" hidden="1" customHeight="1" thickBot="1">
      <c r="A9" s="99" t="s">
        <v>52</v>
      </c>
      <c r="B9" s="68"/>
      <c r="C9" s="100"/>
      <c r="D9" s="13"/>
      <c r="E9" s="229"/>
      <c r="F9" s="230"/>
    </row>
    <row r="10" spans="1:14" ht="20.100000000000001" customHeight="1" thickBot="1">
      <c r="A10" s="101" t="s">
        <v>30</v>
      </c>
      <c r="B10" s="102">
        <f>SUM(B4:B8)</f>
        <v>0</v>
      </c>
      <c r="C10" s="103"/>
      <c r="D10" s="13"/>
      <c r="E10" s="231"/>
      <c r="F10" s="232"/>
    </row>
    <row r="18" spans="3:29">
      <c r="C18" s="2"/>
      <c r="AC18" s="2"/>
    </row>
  </sheetData>
  <sheetProtection sheet="1" objects="1" scenarios="1" formatCells="0" selectLockedCells="1"/>
  <dataConsolidate/>
  <mergeCells count="5">
    <mergeCell ref="A1:F1"/>
    <mergeCell ref="A2:F2"/>
    <mergeCell ref="I5:N5"/>
    <mergeCell ref="E4:F10"/>
    <mergeCell ref="E3:F3"/>
  </mergeCells>
  <conditionalFormatting sqref="A1:F10">
    <cfRule type="expression" dxfId="15" priority="1">
      <formula>AND(CELL("protect",A1),Check_Locked)</formula>
    </cfRule>
  </conditionalFormatting>
  <pageMargins left="0.3" right="0.3" top="0.3" bottom="0.3" header="0.3" footer="0.3"/>
  <pageSetup scale="87"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Consolidated">
    <tabColor theme="6" tint="0.39997558519241921"/>
    <pageSetUpPr fitToPage="1"/>
  </sheetPr>
  <dimension ref="A1:AC19"/>
  <sheetViews>
    <sheetView zoomScaleNormal="100" workbookViewId="0">
      <selection activeCell="B4" sqref="B4"/>
    </sheetView>
  </sheetViews>
  <sheetFormatPr defaultColWidth="8.88671875" defaultRowHeight="14.4"/>
  <cols>
    <col min="1" max="1" width="19.44140625" style="1" customWidth="1"/>
    <col min="2" max="4" width="24.44140625" style="1" customWidth="1"/>
    <col min="5" max="5" width="13.5546875" style="1" customWidth="1"/>
    <col min="6" max="16384" width="8.88671875" style="1"/>
  </cols>
  <sheetData>
    <row r="1" spans="1:5" ht="15" customHeight="1" thickBot="1">
      <c r="A1" s="199" t="s">
        <v>31</v>
      </c>
      <c r="B1" s="200"/>
      <c r="C1" s="200"/>
      <c r="D1" s="200"/>
      <c r="E1" s="201"/>
    </row>
    <row r="2" spans="1:5" ht="40.200000000000003" customHeight="1" thickBot="1">
      <c r="A2" s="206" t="s">
        <v>32</v>
      </c>
      <c r="B2" s="204"/>
      <c r="C2" s="204"/>
      <c r="D2" s="204"/>
      <c r="E2" s="207"/>
    </row>
    <row r="3" spans="1:5" ht="15" thickBot="1">
      <c r="A3" s="70" t="s">
        <v>33</v>
      </c>
      <c r="B3" s="71" t="s">
        <v>34</v>
      </c>
      <c r="C3" s="71" t="s">
        <v>35</v>
      </c>
      <c r="D3" s="72" t="s">
        <v>36</v>
      </c>
      <c r="E3" s="105" t="b">
        <f>AND(OR(B5=C5,C5=""),OR(C5=D5,D5=""))</f>
        <v>1</v>
      </c>
    </row>
    <row r="4" spans="1:5" ht="18" customHeight="1" thickBot="1">
      <c r="A4" s="73" t="s">
        <v>37</v>
      </c>
      <c r="B4" s="15"/>
      <c r="C4" s="16"/>
      <c r="D4" s="69"/>
      <c r="E4" s="17"/>
    </row>
    <row r="5" spans="1:5" ht="18" customHeight="1" thickBot="1">
      <c r="A5" s="74" t="s">
        <v>38</v>
      </c>
      <c r="B5" s="18"/>
      <c r="C5" s="18"/>
      <c r="D5" s="19"/>
      <c r="E5" s="20" t="s">
        <v>39</v>
      </c>
    </row>
    <row r="6" spans="1:5" ht="15.6" thickTop="1" thickBot="1">
      <c r="A6" s="21" t="s">
        <v>40</v>
      </c>
      <c r="B6" s="22"/>
      <c r="C6" s="22"/>
      <c r="D6" s="23"/>
      <c r="E6" s="24">
        <f>IF(E$3,SUM(B6:D6),"N/A")</f>
        <v>0</v>
      </c>
    </row>
    <row r="7" spans="1:5" ht="15" thickBot="1">
      <c r="A7" s="21" t="s">
        <v>41</v>
      </c>
      <c r="B7" s="22"/>
      <c r="C7" s="22"/>
      <c r="D7" s="23"/>
      <c r="E7" s="24">
        <f t="shared" ref="E7:E14" si="0">IF(E$3,SUM(B7:D7),"N/A")</f>
        <v>0</v>
      </c>
    </row>
    <row r="8" spans="1:5" ht="15" thickBot="1">
      <c r="A8" s="21" t="s">
        <v>42</v>
      </c>
      <c r="B8" s="22"/>
      <c r="C8" s="22"/>
      <c r="D8" s="23"/>
      <c r="E8" s="24">
        <f t="shared" si="0"/>
        <v>0</v>
      </c>
    </row>
    <row r="9" spans="1:5" ht="15" thickBot="1">
      <c r="A9" s="21" t="s">
        <v>43</v>
      </c>
      <c r="B9" s="22"/>
      <c r="C9" s="22"/>
      <c r="D9" s="23"/>
      <c r="E9" s="24">
        <f t="shared" si="0"/>
        <v>0</v>
      </c>
    </row>
    <row r="10" spans="1:5" ht="15" thickBot="1">
      <c r="A10" s="21" t="s">
        <v>44</v>
      </c>
      <c r="B10" s="22"/>
      <c r="C10" s="22"/>
      <c r="D10" s="23"/>
      <c r="E10" s="24">
        <f t="shared" si="0"/>
        <v>0</v>
      </c>
    </row>
    <row r="11" spans="1:5" ht="15" thickBot="1">
      <c r="A11" s="21" t="s">
        <v>45</v>
      </c>
      <c r="B11" s="22"/>
      <c r="C11" s="22"/>
      <c r="D11" s="23"/>
      <c r="E11" s="24">
        <f t="shared" si="0"/>
        <v>0</v>
      </c>
    </row>
    <row r="12" spans="1:5" ht="15" thickBot="1">
      <c r="A12" s="21" t="s">
        <v>46</v>
      </c>
      <c r="B12" s="22"/>
      <c r="C12" s="22"/>
      <c r="D12" s="23"/>
      <c r="E12" s="24">
        <f t="shared" si="0"/>
        <v>0</v>
      </c>
    </row>
    <row r="13" spans="1:5" ht="15" thickBot="1">
      <c r="A13" s="25" t="s">
        <v>47</v>
      </c>
      <c r="B13" s="26"/>
      <c r="C13" s="26"/>
      <c r="D13" s="27"/>
      <c r="E13" s="24">
        <f t="shared" si="0"/>
        <v>0</v>
      </c>
    </row>
    <row r="14" spans="1:5" ht="21.6" thickTop="1" thickBot="1">
      <c r="A14" s="75" t="s">
        <v>48</v>
      </c>
      <c r="B14" s="76">
        <f>SUM(B$6:B$13)</f>
        <v>0</v>
      </c>
      <c r="C14" s="76">
        <f>SUM(C$6:C$13)</f>
        <v>0</v>
      </c>
      <c r="D14" s="76">
        <f>SUM(D$6:D$13)</f>
        <v>0</v>
      </c>
      <c r="E14" s="77">
        <f t="shared" si="0"/>
        <v>0</v>
      </c>
    </row>
    <row r="15" spans="1:5" ht="18" customHeight="1">
      <c r="A15" s="28" t="s">
        <v>49</v>
      </c>
      <c r="B15" s="14"/>
      <c r="C15" s="14"/>
      <c r="D15" s="14"/>
      <c r="E15" s="14"/>
    </row>
    <row r="16" spans="1:5" ht="18" customHeight="1">
      <c r="A16" s="29" t="s">
        <v>50</v>
      </c>
      <c r="C16" s="30"/>
      <c r="D16" s="30"/>
      <c r="E16" s="14"/>
    </row>
    <row r="17" spans="2:29">
      <c r="B17" s="235" t="s">
        <v>51</v>
      </c>
      <c r="C17" s="235"/>
      <c r="D17" s="235"/>
    </row>
    <row r="19" spans="2:29">
      <c r="C19" s="2"/>
      <c r="AC19" s="2"/>
    </row>
  </sheetData>
  <sheetProtection sheet="1" objects="1" scenarios="1" formatCells="0" selectLockedCells="1"/>
  <dataConsolidate/>
  <mergeCells count="3">
    <mergeCell ref="A1:E1"/>
    <mergeCell ref="A2:E2"/>
    <mergeCell ref="B17:D17"/>
  </mergeCells>
  <conditionalFormatting sqref="A6:E13">
    <cfRule type="expression" dxfId="14" priority="2">
      <formula>MOD(ROW(),2)=0</formula>
    </cfRule>
  </conditionalFormatting>
  <conditionalFormatting sqref="A1:E17">
    <cfRule type="expression" dxfId="13" priority="1">
      <formula>AND(CELL("protect",A1),Check_Locked)</formula>
    </cfRule>
  </conditionalFormatting>
  <pageMargins left="0.3" right="0.3" top="0.3" bottom="0.3" header="0.3" footer="0.3"/>
  <pageSetup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tabColor rgb="FF002060"/>
  </sheetPr>
  <dimension ref="A1:K196"/>
  <sheetViews>
    <sheetView zoomScaleNormal="100" workbookViewId="0">
      <selection activeCell="F14" sqref="F14"/>
    </sheetView>
  </sheetViews>
  <sheetFormatPr defaultColWidth="9.109375" defaultRowHeight="13.2"/>
  <cols>
    <col min="1" max="1" width="23.6640625" style="109" customWidth="1"/>
    <col min="2" max="2" width="9.109375" style="109"/>
    <col min="3" max="3" width="9.109375" style="123"/>
    <col min="4" max="4" width="17.88671875" style="109" customWidth="1"/>
    <col min="5" max="5" width="14.6640625" style="109" customWidth="1"/>
    <col min="6" max="9" width="9.109375" style="109"/>
    <col min="10" max="10" width="17.5546875" style="109" customWidth="1"/>
    <col min="11" max="16384" width="9.109375" style="109"/>
  </cols>
  <sheetData>
    <row r="1" spans="1:11" ht="14.4">
      <c r="A1" s="106" t="s">
        <v>87</v>
      </c>
      <c r="B1" s="106"/>
      <c r="C1" s="107"/>
      <c r="D1" s="106"/>
      <c r="E1"/>
      <c r="F1"/>
      <c r="G1" s="106" t="s">
        <v>88</v>
      </c>
      <c r="H1" s="106"/>
      <c r="I1" s="106"/>
      <c r="J1" s="108"/>
      <c r="K1" s="106"/>
    </row>
    <row r="2" spans="1:11" ht="14.4">
      <c r="A2" s="110" t="s">
        <v>89</v>
      </c>
      <c r="B2" s="111" t="s">
        <v>90</v>
      </c>
      <c r="C2" s="107"/>
      <c r="E2"/>
      <c r="F2"/>
      <c r="G2" s="112" t="s">
        <v>91</v>
      </c>
      <c r="H2" s="112">
        <v>1</v>
      </c>
      <c r="I2" s="113"/>
      <c r="J2" s="106"/>
      <c r="K2" s="106"/>
    </row>
    <row r="3" spans="1:11" ht="14.4">
      <c r="A3" s="110" t="s">
        <v>92</v>
      </c>
      <c r="B3" s="111" t="s">
        <v>93</v>
      </c>
      <c r="C3" s="107"/>
      <c r="E3"/>
      <c r="F3"/>
      <c r="G3" s="112" t="s">
        <v>94</v>
      </c>
      <c r="H3" s="112">
        <v>0</v>
      </c>
      <c r="I3" s="106"/>
      <c r="J3" s="106"/>
      <c r="K3" s="106"/>
    </row>
    <row r="4" spans="1:11" ht="14.4">
      <c r="A4" s="110" t="s">
        <v>95</v>
      </c>
      <c r="B4" s="111" t="s">
        <v>96</v>
      </c>
      <c r="C4" s="107"/>
      <c r="E4"/>
      <c r="F4"/>
      <c r="G4" s="113"/>
      <c r="H4" s="113"/>
      <c r="I4" s="106"/>
      <c r="J4" s="106"/>
      <c r="K4" s="106"/>
    </row>
    <row r="5" spans="1:11" ht="14.4">
      <c r="A5" s="110" t="s">
        <v>97</v>
      </c>
      <c r="B5" s="111" t="s">
        <v>98</v>
      </c>
      <c r="C5" s="107"/>
      <c r="E5"/>
      <c r="F5"/>
      <c r="I5" s="106"/>
      <c r="J5" s="106"/>
      <c r="K5" s="106"/>
    </row>
    <row r="6" spans="1:11" ht="14.4">
      <c r="A6" s="110" t="s">
        <v>99</v>
      </c>
      <c r="B6" s="111" t="s">
        <v>100</v>
      </c>
      <c r="C6" s="107"/>
      <c r="E6"/>
      <c r="F6"/>
      <c r="I6" s="106"/>
      <c r="J6" s="106"/>
      <c r="K6" s="106"/>
    </row>
    <row r="7" spans="1:11" ht="14.4">
      <c r="A7" s="110" t="s">
        <v>101</v>
      </c>
      <c r="B7" s="111" t="s">
        <v>102</v>
      </c>
      <c r="C7" s="107"/>
      <c r="E7"/>
      <c r="F7"/>
      <c r="G7" s="106"/>
      <c r="H7" s="106"/>
      <c r="I7" s="106"/>
      <c r="J7" s="106"/>
      <c r="K7" s="106"/>
    </row>
    <row r="8" spans="1:11" ht="14.4">
      <c r="A8" s="110" t="s">
        <v>103</v>
      </c>
      <c r="B8" s="111" t="s">
        <v>104</v>
      </c>
      <c r="C8" s="107"/>
      <c r="E8"/>
      <c r="F8"/>
      <c r="G8" s="106"/>
      <c r="H8" s="106"/>
      <c r="I8" s="106"/>
      <c r="J8" s="106"/>
      <c r="K8" s="106"/>
    </row>
    <row r="9" spans="1:11" ht="14.4">
      <c r="A9" s="110" t="s">
        <v>105</v>
      </c>
      <c r="B9" s="111" t="s">
        <v>106</v>
      </c>
      <c r="C9" s="107"/>
      <c r="E9"/>
      <c r="F9"/>
      <c r="G9" s="106"/>
      <c r="H9" s="106"/>
      <c r="I9" s="106"/>
      <c r="J9" s="106"/>
      <c r="K9" s="106"/>
    </row>
    <row r="10" spans="1:11" ht="14.4">
      <c r="A10" s="110" t="s">
        <v>107</v>
      </c>
      <c r="B10" s="111"/>
      <c r="C10" s="107"/>
      <c r="E10"/>
      <c r="F10"/>
      <c r="G10" s="106"/>
      <c r="H10" s="106"/>
      <c r="I10" s="106"/>
      <c r="J10" s="106"/>
      <c r="K10" s="106"/>
    </row>
    <row r="11" spans="1:11" ht="14.4">
      <c r="A11" s="110" t="s">
        <v>108</v>
      </c>
      <c r="B11" s="111" t="s">
        <v>109</v>
      </c>
      <c r="C11" s="107"/>
      <c r="E11"/>
      <c r="F11"/>
      <c r="G11" s="106"/>
      <c r="H11" s="106"/>
      <c r="I11" s="113"/>
      <c r="J11" s="106"/>
      <c r="K11" s="106"/>
    </row>
    <row r="12" spans="1:11" ht="14.4">
      <c r="A12" s="110" t="s">
        <v>110</v>
      </c>
      <c r="B12" s="111" t="s">
        <v>111</v>
      </c>
      <c r="C12" s="107"/>
      <c r="E12"/>
      <c r="F12"/>
      <c r="G12" s="106"/>
      <c r="H12" s="106"/>
      <c r="I12" s="113"/>
      <c r="J12" s="106"/>
      <c r="K12" s="106"/>
    </row>
    <row r="13" spans="1:11">
      <c r="A13" s="110" t="s">
        <v>112</v>
      </c>
      <c r="B13" s="111" t="s">
        <v>113</v>
      </c>
      <c r="C13" s="107"/>
      <c r="E13" s="114"/>
      <c r="F13" s="115"/>
      <c r="G13" s="106"/>
      <c r="H13" s="106"/>
      <c r="I13" s="113"/>
      <c r="J13" s="106"/>
      <c r="K13" s="106"/>
    </row>
    <row r="14" spans="1:11">
      <c r="A14" s="110" t="s">
        <v>114</v>
      </c>
      <c r="B14" s="111" t="s">
        <v>115</v>
      </c>
      <c r="C14" s="107"/>
      <c r="E14" s="113" t="s">
        <v>448</v>
      </c>
      <c r="F14" s="116" t="s">
        <v>450</v>
      </c>
      <c r="G14" s="106"/>
      <c r="H14" s="106"/>
      <c r="I14" s="113"/>
      <c r="J14" s="106"/>
      <c r="K14" s="106"/>
    </row>
    <row r="15" spans="1:11">
      <c r="A15" s="110" t="s">
        <v>116</v>
      </c>
      <c r="B15" s="111" t="s">
        <v>117</v>
      </c>
      <c r="C15" s="107"/>
      <c r="E15" s="117" t="s">
        <v>449</v>
      </c>
      <c r="F15" s="125" t="b">
        <v>0</v>
      </c>
      <c r="G15" s="113"/>
      <c r="H15" s="113"/>
      <c r="I15" s="113"/>
      <c r="J15" s="106"/>
      <c r="K15" s="106"/>
    </row>
    <row r="16" spans="1:11">
      <c r="A16" s="110" t="s">
        <v>118</v>
      </c>
      <c r="B16" s="111" t="s">
        <v>119</v>
      </c>
      <c r="C16" s="107"/>
      <c r="E16" s="118"/>
      <c r="F16" s="106"/>
      <c r="G16" s="113"/>
      <c r="H16" s="113"/>
      <c r="I16" s="113"/>
      <c r="J16" s="106"/>
      <c r="K16" s="106"/>
    </row>
    <row r="17" spans="1:11">
      <c r="A17" s="110" t="s">
        <v>120</v>
      </c>
      <c r="B17" s="111" t="s">
        <v>121</v>
      </c>
      <c r="C17" s="107"/>
      <c r="E17" s="118"/>
      <c r="F17" s="106"/>
      <c r="G17" s="113"/>
      <c r="H17" s="113"/>
      <c r="I17" s="113"/>
      <c r="J17" s="106"/>
      <c r="K17" s="106"/>
    </row>
    <row r="18" spans="1:11">
      <c r="A18" s="110" t="s">
        <v>122</v>
      </c>
      <c r="B18" s="111" t="s">
        <v>123</v>
      </c>
      <c r="C18" s="107"/>
      <c r="D18" s="119"/>
      <c r="E18" s="118"/>
      <c r="F18" s="106"/>
      <c r="G18" s="113"/>
      <c r="H18" s="113"/>
      <c r="I18" s="113"/>
      <c r="J18" s="106"/>
      <c r="K18" s="106"/>
    </row>
    <row r="19" spans="1:11">
      <c r="A19" s="110" t="s">
        <v>124</v>
      </c>
      <c r="B19" s="111" t="s">
        <v>125</v>
      </c>
      <c r="C19" s="107"/>
      <c r="D19" s="119"/>
      <c r="E19" s="118"/>
      <c r="F19" s="106"/>
      <c r="G19" s="113"/>
      <c r="H19" s="113"/>
      <c r="I19" s="113"/>
      <c r="J19" s="106"/>
      <c r="K19" s="106"/>
    </row>
    <row r="20" spans="1:11">
      <c r="A20" s="110" t="s">
        <v>126</v>
      </c>
      <c r="B20" s="111" t="s">
        <v>127</v>
      </c>
      <c r="C20" s="107"/>
      <c r="D20" s="119"/>
      <c r="E20" s="118"/>
      <c r="F20" s="106"/>
      <c r="G20" s="113"/>
      <c r="H20" s="113"/>
      <c r="I20" s="113"/>
      <c r="J20" s="106"/>
      <c r="K20" s="106"/>
    </row>
    <row r="21" spans="1:11">
      <c r="A21" s="110" t="s">
        <v>128</v>
      </c>
      <c r="B21" s="111" t="s">
        <v>129</v>
      </c>
      <c r="C21" s="107"/>
      <c r="D21" s="119"/>
      <c r="E21" s="118"/>
      <c r="F21" s="106"/>
      <c r="G21" s="113"/>
      <c r="H21" s="113"/>
      <c r="I21" s="113"/>
      <c r="J21" s="106"/>
      <c r="K21" s="106"/>
    </row>
    <row r="22" spans="1:11">
      <c r="A22" s="110" t="s">
        <v>130</v>
      </c>
      <c r="B22" s="111" t="s">
        <v>131</v>
      </c>
      <c r="C22" s="107"/>
      <c r="D22" s="119"/>
      <c r="E22" s="118"/>
      <c r="F22" s="106"/>
      <c r="G22" s="113"/>
      <c r="H22" s="113"/>
      <c r="I22" s="113"/>
      <c r="J22" s="106"/>
      <c r="K22" s="106"/>
    </row>
    <row r="23" spans="1:11">
      <c r="A23" s="110" t="s">
        <v>132</v>
      </c>
      <c r="B23" s="111" t="s">
        <v>133</v>
      </c>
      <c r="C23" s="107"/>
      <c r="D23" s="119"/>
      <c r="E23" s="118"/>
      <c r="F23" s="106"/>
      <c r="G23" s="113"/>
      <c r="H23" s="113"/>
      <c r="I23" s="113"/>
      <c r="J23" s="106"/>
      <c r="K23" s="106"/>
    </row>
    <row r="24" spans="1:11">
      <c r="A24" s="110" t="s">
        <v>134</v>
      </c>
      <c r="B24" s="111" t="s">
        <v>135</v>
      </c>
      <c r="C24" s="107"/>
      <c r="D24" s="119"/>
      <c r="E24" s="118"/>
      <c r="F24" s="106"/>
      <c r="G24" s="113"/>
      <c r="H24" s="113"/>
      <c r="I24" s="113"/>
      <c r="J24" s="106"/>
      <c r="K24" s="106"/>
    </row>
    <row r="25" spans="1:11">
      <c r="A25" s="110" t="s">
        <v>136</v>
      </c>
      <c r="B25" s="111" t="s">
        <v>137</v>
      </c>
      <c r="C25" s="107"/>
      <c r="D25" s="119"/>
      <c r="E25" s="118"/>
      <c r="F25" s="106"/>
      <c r="G25" s="113"/>
      <c r="H25" s="113"/>
      <c r="I25" s="113"/>
      <c r="J25" s="106"/>
      <c r="K25" s="106"/>
    </row>
    <row r="26" spans="1:11">
      <c r="A26" s="110" t="s">
        <v>138</v>
      </c>
      <c r="B26" s="111" t="s">
        <v>125</v>
      </c>
      <c r="C26" s="107"/>
      <c r="D26" s="119"/>
      <c r="E26" s="118"/>
      <c r="F26" s="106"/>
      <c r="G26" s="113"/>
      <c r="H26" s="113"/>
      <c r="I26" s="113"/>
      <c r="J26" s="106"/>
      <c r="K26" s="106"/>
    </row>
    <row r="27" spans="1:11">
      <c r="A27" s="110" t="s">
        <v>139</v>
      </c>
      <c r="B27" s="111" t="s">
        <v>140</v>
      </c>
      <c r="C27" s="107"/>
      <c r="D27" s="119"/>
      <c r="E27" s="118"/>
      <c r="F27" s="106"/>
      <c r="G27" s="113"/>
      <c r="H27" s="113"/>
      <c r="I27" s="113"/>
      <c r="J27" s="106"/>
      <c r="K27" s="106"/>
    </row>
    <row r="28" spans="1:11">
      <c r="A28" s="110" t="s">
        <v>141</v>
      </c>
      <c r="B28" s="111" t="s">
        <v>142</v>
      </c>
      <c r="C28" s="107"/>
      <c r="D28" s="119"/>
      <c r="E28" s="118"/>
      <c r="F28" s="106"/>
      <c r="G28" s="113"/>
      <c r="H28" s="113"/>
      <c r="I28" s="113"/>
      <c r="J28" s="106"/>
      <c r="K28" s="106"/>
    </row>
    <row r="29" spans="1:11">
      <c r="A29" s="110" t="s">
        <v>143</v>
      </c>
      <c r="B29" s="111" t="s">
        <v>144</v>
      </c>
      <c r="C29" s="107"/>
      <c r="D29" s="119"/>
      <c r="E29" s="118"/>
      <c r="F29" s="106"/>
      <c r="G29" s="113"/>
      <c r="H29" s="113"/>
      <c r="I29" s="113"/>
      <c r="J29" s="106"/>
      <c r="K29" s="106"/>
    </row>
    <row r="30" spans="1:11">
      <c r="A30" s="110" t="s">
        <v>145</v>
      </c>
      <c r="B30" s="111" t="s">
        <v>146</v>
      </c>
      <c r="C30" s="107"/>
      <c r="D30" s="119"/>
      <c r="E30" s="118"/>
      <c r="F30" s="106"/>
      <c r="G30" s="113"/>
      <c r="H30" s="113"/>
      <c r="I30" s="113"/>
      <c r="J30" s="106"/>
      <c r="K30" s="106"/>
    </row>
    <row r="31" spans="1:11">
      <c r="A31" s="110" t="s">
        <v>147</v>
      </c>
      <c r="B31" s="111" t="s">
        <v>148</v>
      </c>
      <c r="C31" s="107"/>
      <c r="D31" s="120"/>
      <c r="E31" s="118"/>
      <c r="F31" s="106"/>
      <c r="G31" s="113"/>
      <c r="H31" s="113"/>
      <c r="I31" s="113"/>
      <c r="J31" s="106"/>
      <c r="K31" s="106"/>
    </row>
    <row r="32" spans="1:11">
      <c r="A32" s="121" t="s">
        <v>149</v>
      </c>
      <c r="B32" s="111" t="s">
        <v>150</v>
      </c>
      <c r="C32" s="107"/>
      <c r="D32" s="119"/>
      <c r="E32" s="118"/>
      <c r="F32" s="106"/>
      <c r="G32" s="113"/>
      <c r="H32" s="113"/>
      <c r="I32" s="113"/>
      <c r="J32" s="106"/>
      <c r="K32" s="106"/>
    </row>
    <row r="33" spans="1:11">
      <c r="A33" s="110" t="s">
        <v>151</v>
      </c>
      <c r="B33" s="111" t="s">
        <v>152</v>
      </c>
      <c r="C33" s="107"/>
      <c r="D33" s="119"/>
      <c r="E33" s="118"/>
      <c r="F33" s="106"/>
      <c r="G33" s="113"/>
      <c r="H33" s="113"/>
      <c r="I33" s="113"/>
      <c r="J33" s="106"/>
      <c r="K33" s="106"/>
    </row>
    <row r="34" spans="1:11">
      <c r="A34" s="110" t="s">
        <v>153</v>
      </c>
      <c r="B34" s="111" t="s">
        <v>154</v>
      </c>
      <c r="C34" s="107"/>
      <c r="D34" s="119"/>
      <c r="E34" s="118"/>
      <c r="F34" s="106"/>
      <c r="G34" s="113"/>
      <c r="H34" s="113"/>
      <c r="I34" s="113"/>
      <c r="J34" s="106"/>
      <c r="K34" s="106"/>
    </row>
    <row r="35" spans="1:11">
      <c r="A35" s="110" t="s">
        <v>155</v>
      </c>
      <c r="B35" s="111" t="s">
        <v>156</v>
      </c>
      <c r="C35" s="107"/>
      <c r="D35" s="119"/>
      <c r="E35" s="118"/>
      <c r="F35" s="106"/>
      <c r="G35" s="113"/>
      <c r="H35" s="113"/>
      <c r="I35" s="113"/>
      <c r="J35" s="106"/>
      <c r="K35" s="106"/>
    </row>
    <row r="36" spans="1:11">
      <c r="A36" s="110" t="s">
        <v>157</v>
      </c>
      <c r="B36" s="111" t="s">
        <v>158</v>
      </c>
      <c r="C36" s="107"/>
      <c r="D36" s="119"/>
      <c r="E36" s="118"/>
      <c r="F36" s="106"/>
      <c r="G36" s="113"/>
      <c r="H36" s="113"/>
      <c r="I36" s="113"/>
      <c r="J36" s="106"/>
      <c r="K36" s="106"/>
    </row>
    <row r="37" spans="1:11">
      <c r="A37" s="110" t="s">
        <v>159</v>
      </c>
      <c r="B37" s="111" t="s">
        <v>160</v>
      </c>
      <c r="C37" s="107"/>
      <c r="D37" s="119"/>
      <c r="E37" s="118"/>
      <c r="F37" s="106"/>
      <c r="G37" s="113"/>
      <c r="H37" s="113"/>
      <c r="I37" s="113"/>
      <c r="J37" s="106"/>
      <c r="K37" s="106"/>
    </row>
    <row r="38" spans="1:11">
      <c r="A38" s="110" t="s">
        <v>161</v>
      </c>
      <c r="B38" s="111" t="s">
        <v>162</v>
      </c>
      <c r="C38" s="107"/>
      <c r="D38" s="119"/>
      <c r="E38" s="118"/>
      <c r="F38" s="106"/>
      <c r="G38" s="113"/>
      <c r="H38" s="113"/>
      <c r="I38" s="113"/>
      <c r="J38" s="106"/>
      <c r="K38" s="106"/>
    </row>
    <row r="39" spans="1:11">
      <c r="A39" s="110" t="s">
        <v>89</v>
      </c>
      <c r="B39" s="111" t="s">
        <v>90</v>
      </c>
      <c r="C39" s="107"/>
      <c r="D39" s="120"/>
      <c r="E39" s="118"/>
      <c r="F39" s="106"/>
      <c r="G39" s="113"/>
      <c r="H39" s="113"/>
      <c r="I39" s="113"/>
      <c r="J39" s="106"/>
      <c r="K39" s="106"/>
    </row>
    <row r="40" spans="1:11">
      <c r="A40" s="110" t="s">
        <v>163</v>
      </c>
      <c r="B40" s="111" t="s">
        <v>164</v>
      </c>
      <c r="C40" s="107"/>
      <c r="D40" s="107"/>
      <c r="E40" s="118"/>
      <c r="F40" s="106"/>
      <c r="G40" s="113"/>
      <c r="H40" s="113"/>
      <c r="I40" s="113"/>
      <c r="J40" s="106"/>
      <c r="K40" s="106"/>
    </row>
    <row r="41" spans="1:11">
      <c r="A41" s="110" t="s">
        <v>165</v>
      </c>
      <c r="B41" s="111" t="s">
        <v>166</v>
      </c>
      <c r="C41" s="107"/>
      <c r="D41" s="107"/>
      <c r="E41" s="118"/>
      <c r="F41" s="106"/>
      <c r="G41" s="113"/>
      <c r="H41" s="113"/>
      <c r="I41" s="113"/>
      <c r="J41" s="106"/>
      <c r="K41" s="106"/>
    </row>
    <row r="42" spans="1:11">
      <c r="A42" s="110" t="s">
        <v>167</v>
      </c>
      <c r="B42" s="111" t="s">
        <v>96</v>
      </c>
      <c r="C42" s="107"/>
      <c r="D42" s="107"/>
      <c r="E42" s="118"/>
      <c r="F42" s="106"/>
      <c r="G42" s="113"/>
      <c r="H42" s="113"/>
      <c r="I42" s="113"/>
      <c r="J42" s="106"/>
      <c r="K42" s="106"/>
    </row>
    <row r="43" spans="1:11">
      <c r="A43" s="110" t="s">
        <v>168</v>
      </c>
      <c r="B43" s="111" t="s">
        <v>169</v>
      </c>
      <c r="C43" s="107"/>
      <c r="D43" s="107"/>
      <c r="E43" s="118"/>
      <c r="F43" s="106"/>
      <c r="G43" s="113"/>
      <c r="H43" s="113"/>
      <c r="I43" s="113"/>
      <c r="J43" s="106"/>
      <c r="K43" s="106"/>
    </row>
    <row r="44" spans="1:11">
      <c r="A44" s="110" t="s">
        <v>170</v>
      </c>
      <c r="B44" s="111" t="s">
        <v>171</v>
      </c>
      <c r="C44" s="107"/>
      <c r="D44" s="107"/>
      <c r="E44" s="118"/>
      <c r="F44" s="106"/>
      <c r="G44" s="113"/>
      <c r="H44" s="113"/>
      <c r="I44" s="113"/>
      <c r="J44" s="106"/>
      <c r="K44" s="106"/>
    </row>
    <row r="45" spans="1:11">
      <c r="A45" s="110" t="s">
        <v>172</v>
      </c>
      <c r="B45" s="111" t="s">
        <v>173</v>
      </c>
      <c r="C45" s="107"/>
      <c r="D45" s="107"/>
      <c r="E45" s="118"/>
      <c r="F45" s="106"/>
      <c r="G45" s="113"/>
      <c r="H45" s="113"/>
      <c r="I45" s="113"/>
      <c r="J45" s="106"/>
      <c r="K45" s="106"/>
    </row>
    <row r="46" spans="1:11">
      <c r="A46" s="110" t="s">
        <v>174</v>
      </c>
      <c r="B46" s="111" t="s">
        <v>175</v>
      </c>
      <c r="C46" s="107"/>
      <c r="D46" s="107"/>
      <c r="E46" s="118"/>
      <c r="F46" s="106"/>
      <c r="G46" s="113"/>
      <c r="H46" s="113"/>
      <c r="I46" s="113"/>
      <c r="J46" s="106"/>
      <c r="K46" s="106"/>
    </row>
    <row r="47" spans="1:11">
      <c r="A47" s="110" t="s">
        <v>176</v>
      </c>
      <c r="B47" s="111" t="s">
        <v>177</v>
      </c>
      <c r="C47" s="107"/>
      <c r="D47" s="107"/>
      <c r="E47" s="118"/>
      <c r="F47" s="106"/>
      <c r="G47" s="113"/>
      <c r="H47" s="113"/>
      <c r="I47" s="113"/>
      <c r="J47" s="106"/>
      <c r="K47" s="106"/>
    </row>
    <row r="48" spans="1:11">
      <c r="A48" s="110" t="s">
        <v>178</v>
      </c>
      <c r="B48" s="111" t="s">
        <v>179</v>
      </c>
      <c r="C48" s="107"/>
      <c r="D48" s="107"/>
      <c r="E48" s="118"/>
      <c r="F48" s="106"/>
      <c r="G48" s="113"/>
      <c r="H48" s="113"/>
      <c r="I48" s="113"/>
      <c r="J48" s="106"/>
      <c r="K48" s="106"/>
    </row>
    <row r="49" spans="1:11">
      <c r="A49" s="110" t="s">
        <v>180</v>
      </c>
      <c r="B49" s="111" t="s">
        <v>181</v>
      </c>
      <c r="C49" s="107"/>
      <c r="E49" s="118"/>
      <c r="F49" s="106"/>
      <c r="G49" s="113"/>
      <c r="H49" s="113"/>
      <c r="I49" s="113"/>
      <c r="J49" s="106"/>
      <c r="K49" s="106"/>
    </row>
    <row r="50" spans="1:11">
      <c r="A50" s="110" t="s">
        <v>182</v>
      </c>
      <c r="B50" s="111" t="s">
        <v>183</v>
      </c>
      <c r="C50" s="107"/>
      <c r="E50" s="118"/>
      <c r="F50" s="106"/>
      <c r="G50" s="113"/>
      <c r="H50" s="113"/>
      <c r="I50" s="113"/>
      <c r="J50" s="106"/>
      <c r="K50" s="106"/>
    </row>
    <row r="51" spans="1:11">
      <c r="A51" s="110" t="s">
        <v>184</v>
      </c>
      <c r="B51" s="111" t="s">
        <v>185</v>
      </c>
      <c r="C51" s="107"/>
      <c r="E51" s="118"/>
      <c r="F51" s="106"/>
      <c r="G51" s="113"/>
      <c r="H51" s="113"/>
      <c r="I51" s="113"/>
      <c r="J51" s="106"/>
      <c r="K51" s="106"/>
    </row>
    <row r="52" spans="1:11">
      <c r="A52" s="110" t="s">
        <v>186</v>
      </c>
      <c r="B52" s="111" t="s">
        <v>187</v>
      </c>
      <c r="C52" s="107"/>
      <c r="E52" s="118"/>
      <c r="F52" s="106"/>
      <c r="G52" s="113"/>
      <c r="H52" s="113"/>
      <c r="I52" s="113"/>
      <c r="J52" s="106"/>
      <c r="K52" s="106"/>
    </row>
    <row r="53" spans="1:11">
      <c r="A53" s="110" t="s">
        <v>188</v>
      </c>
      <c r="B53" s="111" t="s">
        <v>189</v>
      </c>
      <c r="C53" s="107"/>
      <c r="E53" s="118"/>
      <c r="F53" s="106"/>
      <c r="G53" s="113"/>
      <c r="H53" s="113"/>
      <c r="I53" s="113"/>
      <c r="J53" s="106"/>
      <c r="K53" s="106"/>
    </row>
    <row r="54" spans="1:11">
      <c r="A54" s="110" t="s">
        <v>190</v>
      </c>
      <c r="B54" s="111" t="s">
        <v>125</v>
      </c>
      <c r="C54" s="107"/>
      <c r="E54" s="118"/>
      <c r="F54" s="106"/>
      <c r="G54" s="113"/>
      <c r="H54" s="113"/>
      <c r="I54" s="113"/>
      <c r="J54" s="106"/>
      <c r="K54" s="106"/>
    </row>
    <row r="55" spans="1:11">
      <c r="A55" s="110" t="s">
        <v>191</v>
      </c>
      <c r="B55" s="111" t="s">
        <v>192</v>
      </c>
      <c r="C55" s="107"/>
      <c r="E55" s="118"/>
      <c r="F55" s="106"/>
      <c r="G55" s="113"/>
      <c r="H55" s="113"/>
      <c r="I55" s="113"/>
      <c r="J55" s="106"/>
      <c r="K55" s="106"/>
    </row>
    <row r="56" spans="1:11">
      <c r="A56" s="110" t="s">
        <v>193</v>
      </c>
      <c r="B56" s="111" t="s">
        <v>194</v>
      </c>
      <c r="C56" s="107"/>
      <c r="E56" s="118"/>
      <c r="F56" s="106"/>
      <c r="G56" s="113"/>
      <c r="H56" s="113"/>
      <c r="I56" s="113"/>
      <c r="J56" s="106"/>
      <c r="K56" s="106"/>
    </row>
    <row r="57" spans="1:11">
      <c r="A57" s="110" t="s">
        <v>195</v>
      </c>
      <c r="B57" s="111" t="s">
        <v>196</v>
      </c>
      <c r="C57" s="107"/>
      <c r="E57" s="118"/>
      <c r="F57" s="106"/>
      <c r="G57" s="113"/>
      <c r="H57" s="113"/>
      <c r="I57" s="113"/>
      <c r="J57" s="106"/>
      <c r="K57" s="106"/>
    </row>
    <row r="58" spans="1:11">
      <c r="A58" s="110" t="s">
        <v>197</v>
      </c>
      <c r="B58" s="111" t="s">
        <v>198</v>
      </c>
      <c r="C58" s="107"/>
      <c r="E58" s="118"/>
      <c r="F58" s="106"/>
      <c r="G58" s="113"/>
      <c r="H58" s="113"/>
      <c r="I58" s="113"/>
      <c r="J58" s="106"/>
      <c r="K58" s="106"/>
    </row>
    <row r="59" spans="1:11">
      <c r="A59" s="110" t="s">
        <v>199</v>
      </c>
      <c r="B59" s="111" t="s">
        <v>200</v>
      </c>
      <c r="C59" s="107"/>
      <c r="E59" s="118"/>
      <c r="F59" s="106"/>
      <c r="G59" s="113"/>
      <c r="H59" s="113"/>
      <c r="I59" s="113"/>
      <c r="J59" s="106"/>
      <c r="K59" s="106"/>
    </row>
    <row r="60" spans="1:11">
      <c r="A60" s="110" t="s">
        <v>201</v>
      </c>
      <c r="B60" s="111" t="s">
        <v>202</v>
      </c>
      <c r="C60" s="107"/>
      <c r="E60" s="118"/>
      <c r="F60" s="106"/>
      <c r="G60" s="113"/>
      <c r="H60" s="113"/>
      <c r="I60" s="113"/>
      <c r="J60" s="106"/>
      <c r="K60" s="106"/>
    </row>
    <row r="61" spans="1:11">
      <c r="A61" s="110" t="s">
        <v>97</v>
      </c>
      <c r="B61" s="111" t="s">
        <v>98</v>
      </c>
      <c r="C61" s="107"/>
      <c r="E61" s="118"/>
      <c r="F61" s="106"/>
      <c r="G61" s="113"/>
      <c r="H61" s="113"/>
      <c r="I61" s="113"/>
      <c r="J61" s="106"/>
      <c r="K61" s="106"/>
    </row>
    <row r="62" spans="1:11">
      <c r="A62" s="110" t="s">
        <v>203</v>
      </c>
      <c r="B62" s="111" t="s">
        <v>204</v>
      </c>
      <c r="C62" s="107"/>
      <c r="E62" s="118"/>
      <c r="F62" s="106"/>
      <c r="G62" s="113"/>
      <c r="H62" s="113"/>
      <c r="I62" s="113"/>
      <c r="J62" s="106"/>
      <c r="K62" s="106"/>
    </row>
    <row r="63" spans="1:11">
      <c r="A63" s="122" t="s">
        <v>205</v>
      </c>
      <c r="B63" s="111" t="s">
        <v>206</v>
      </c>
      <c r="C63" s="107"/>
      <c r="E63" s="118"/>
      <c r="F63" s="106"/>
      <c r="G63" s="113"/>
      <c r="H63" s="113"/>
      <c r="I63" s="113"/>
      <c r="J63" s="106"/>
      <c r="K63" s="106"/>
    </row>
    <row r="64" spans="1:11">
      <c r="A64" s="110" t="s">
        <v>207</v>
      </c>
      <c r="B64" s="111" t="s">
        <v>208</v>
      </c>
      <c r="C64" s="107"/>
      <c r="D64" s="107"/>
      <c r="E64" s="118"/>
      <c r="F64" s="106"/>
      <c r="G64" s="113"/>
      <c r="H64" s="113"/>
      <c r="I64" s="113"/>
      <c r="J64" s="106"/>
      <c r="K64" s="106"/>
    </row>
    <row r="65" spans="1:11">
      <c r="A65" s="121" t="s">
        <v>209</v>
      </c>
      <c r="B65" s="111" t="s">
        <v>210</v>
      </c>
      <c r="C65" s="107"/>
      <c r="D65" s="107"/>
      <c r="E65" s="118"/>
      <c r="F65" s="106"/>
      <c r="G65" s="113"/>
      <c r="H65" s="113"/>
      <c r="I65" s="113"/>
      <c r="J65" s="106"/>
      <c r="K65" s="106"/>
    </row>
    <row r="66" spans="1:11">
      <c r="A66" s="110" t="s">
        <v>211</v>
      </c>
      <c r="B66" s="111" t="s">
        <v>125</v>
      </c>
      <c r="C66" s="107"/>
      <c r="D66" s="107"/>
      <c r="E66" s="118"/>
      <c r="F66" s="106"/>
      <c r="G66" s="113"/>
      <c r="H66" s="113"/>
      <c r="I66" s="113"/>
      <c r="J66" s="106"/>
      <c r="K66" s="106"/>
    </row>
    <row r="67" spans="1:11">
      <c r="A67" s="110" t="s">
        <v>212</v>
      </c>
      <c r="B67" s="111" t="s">
        <v>213</v>
      </c>
      <c r="C67" s="107"/>
      <c r="D67" s="107"/>
      <c r="E67" s="118"/>
      <c r="F67" s="106"/>
      <c r="G67" s="113"/>
      <c r="H67" s="113"/>
      <c r="I67" s="113"/>
      <c r="J67" s="106"/>
      <c r="K67" s="106"/>
    </row>
    <row r="68" spans="1:11">
      <c r="A68" s="110" t="s">
        <v>214</v>
      </c>
      <c r="B68" s="111" t="s">
        <v>215</v>
      </c>
      <c r="C68" s="107"/>
      <c r="D68" s="107"/>
      <c r="E68" s="118"/>
      <c r="F68" s="106"/>
      <c r="G68" s="113"/>
      <c r="H68" s="113"/>
      <c r="I68" s="113"/>
      <c r="J68" s="106"/>
      <c r="K68" s="106"/>
    </row>
    <row r="69" spans="1:11">
      <c r="A69" s="110" t="s">
        <v>216</v>
      </c>
      <c r="B69" s="111" t="s">
        <v>125</v>
      </c>
      <c r="C69" s="107"/>
      <c r="D69" s="107"/>
      <c r="E69" s="118"/>
      <c r="F69" s="106"/>
      <c r="G69" s="113"/>
      <c r="H69" s="113"/>
      <c r="I69" s="113"/>
      <c r="J69" s="106"/>
      <c r="K69" s="106"/>
    </row>
    <row r="70" spans="1:11">
      <c r="A70" s="110" t="s">
        <v>217</v>
      </c>
      <c r="B70" s="111" t="s">
        <v>125</v>
      </c>
      <c r="C70" s="107"/>
      <c r="D70" s="107"/>
      <c r="E70" s="118"/>
      <c r="F70" s="106"/>
      <c r="G70" s="113"/>
      <c r="H70" s="113"/>
      <c r="I70" s="113"/>
      <c r="J70" s="106"/>
      <c r="K70" s="106"/>
    </row>
    <row r="71" spans="1:11">
      <c r="A71" s="110" t="s">
        <v>218</v>
      </c>
      <c r="B71" s="111" t="s">
        <v>219</v>
      </c>
      <c r="C71" s="107"/>
      <c r="D71" s="107"/>
      <c r="E71" s="118"/>
      <c r="F71" s="106"/>
      <c r="G71" s="113"/>
      <c r="H71" s="113"/>
      <c r="I71" s="113"/>
      <c r="J71" s="106"/>
      <c r="K71" s="106"/>
    </row>
    <row r="72" spans="1:11">
      <c r="A72" s="110" t="s">
        <v>220</v>
      </c>
      <c r="B72" s="111" t="s">
        <v>125</v>
      </c>
      <c r="C72" s="107"/>
      <c r="D72" s="107"/>
      <c r="E72" s="118"/>
      <c r="F72" s="106"/>
      <c r="G72" s="113"/>
      <c r="H72" s="113"/>
      <c r="I72" s="113"/>
      <c r="J72" s="106"/>
      <c r="K72" s="106"/>
    </row>
    <row r="73" spans="1:11">
      <c r="A73" s="110" t="s">
        <v>221</v>
      </c>
      <c r="B73" s="111" t="s">
        <v>222</v>
      </c>
      <c r="C73" s="107"/>
      <c r="D73" s="107"/>
      <c r="E73" s="118"/>
      <c r="F73" s="106"/>
      <c r="G73" s="113"/>
      <c r="H73" s="113"/>
      <c r="I73" s="113"/>
      <c r="J73" s="106"/>
      <c r="K73" s="106"/>
    </row>
    <row r="74" spans="1:11">
      <c r="A74" s="110" t="s">
        <v>223</v>
      </c>
      <c r="B74" s="111" t="s">
        <v>224</v>
      </c>
      <c r="C74" s="107"/>
      <c r="D74" s="107"/>
      <c r="E74" s="118"/>
      <c r="F74" s="106"/>
      <c r="G74" s="113"/>
      <c r="H74" s="113"/>
      <c r="I74" s="113"/>
      <c r="J74" s="106"/>
      <c r="K74" s="106"/>
    </row>
    <row r="75" spans="1:11">
      <c r="A75" s="110" t="s">
        <v>225</v>
      </c>
      <c r="B75" s="111" t="s">
        <v>125</v>
      </c>
      <c r="C75" s="107"/>
      <c r="D75" s="107"/>
      <c r="E75" s="118"/>
      <c r="F75" s="106"/>
      <c r="G75" s="113"/>
      <c r="H75" s="113"/>
      <c r="I75" s="113"/>
      <c r="J75" s="106"/>
      <c r="K75" s="106"/>
    </row>
    <row r="76" spans="1:11">
      <c r="A76" s="110" t="s">
        <v>226</v>
      </c>
      <c r="B76" s="111" t="s">
        <v>227</v>
      </c>
      <c r="C76" s="107"/>
      <c r="D76" s="107"/>
      <c r="E76" s="118"/>
      <c r="F76" s="106"/>
      <c r="G76" s="113"/>
      <c r="H76" s="113"/>
      <c r="I76" s="113"/>
      <c r="J76" s="106"/>
      <c r="K76" s="106"/>
    </row>
    <row r="77" spans="1:11">
      <c r="A77" s="110" t="s">
        <v>228</v>
      </c>
      <c r="B77" s="111" t="s">
        <v>229</v>
      </c>
      <c r="C77" s="107"/>
      <c r="D77" s="107"/>
      <c r="E77" s="118"/>
      <c r="F77" s="106"/>
      <c r="G77" s="113"/>
      <c r="H77" s="113"/>
      <c r="I77" s="113"/>
      <c r="J77" s="106"/>
      <c r="K77" s="106"/>
    </row>
    <row r="78" spans="1:11">
      <c r="A78" s="110" t="s">
        <v>230</v>
      </c>
      <c r="B78" s="111" t="s">
        <v>231</v>
      </c>
      <c r="C78" s="107"/>
      <c r="D78" s="107"/>
      <c r="E78" s="118"/>
      <c r="F78" s="106"/>
      <c r="G78" s="113"/>
      <c r="H78" s="113"/>
      <c r="I78" s="113"/>
      <c r="J78" s="106"/>
      <c r="K78" s="106"/>
    </row>
    <row r="79" spans="1:11">
      <c r="A79" s="110" t="s">
        <v>232</v>
      </c>
      <c r="B79" s="111" t="s">
        <v>233</v>
      </c>
      <c r="C79" s="107"/>
      <c r="D79" s="107"/>
      <c r="E79" s="118"/>
      <c r="F79" s="106"/>
      <c r="G79" s="113"/>
      <c r="H79" s="113"/>
      <c r="I79" s="113"/>
      <c r="J79" s="106"/>
      <c r="K79" s="106"/>
    </row>
    <row r="80" spans="1:11">
      <c r="A80" s="110" t="s">
        <v>234</v>
      </c>
      <c r="B80" s="111" t="s">
        <v>235</v>
      </c>
      <c r="C80" s="107"/>
      <c r="E80" s="118"/>
      <c r="F80" s="106"/>
      <c r="G80" s="113"/>
      <c r="H80" s="113"/>
      <c r="I80" s="113"/>
      <c r="J80" s="106"/>
      <c r="K80" s="106"/>
    </row>
    <row r="81" spans="1:11">
      <c r="A81" s="110" t="s">
        <v>236</v>
      </c>
      <c r="B81" s="111" t="s">
        <v>237</v>
      </c>
      <c r="C81" s="107"/>
      <c r="E81" s="118"/>
      <c r="F81" s="106"/>
      <c r="G81" s="113"/>
      <c r="H81" s="113"/>
      <c r="I81" s="113"/>
      <c r="J81" s="106"/>
      <c r="K81" s="106"/>
    </row>
    <row r="82" spans="1:11">
      <c r="A82" s="110" t="s">
        <v>238</v>
      </c>
      <c r="B82" s="111" t="s">
        <v>239</v>
      </c>
      <c r="C82" s="107"/>
      <c r="E82" s="118"/>
      <c r="F82" s="106"/>
      <c r="G82" s="113"/>
      <c r="H82" s="113"/>
      <c r="I82" s="113"/>
      <c r="J82" s="106"/>
      <c r="K82" s="106"/>
    </row>
    <row r="83" spans="1:11">
      <c r="A83" s="110" t="s">
        <v>240</v>
      </c>
      <c r="B83" s="111" t="s">
        <v>241</v>
      </c>
      <c r="C83" s="107"/>
      <c r="E83" s="118"/>
      <c r="F83" s="106"/>
      <c r="G83" s="113"/>
      <c r="H83" s="113"/>
      <c r="I83" s="113"/>
      <c r="J83" s="106"/>
      <c r="K83" s="106"/>
    </row>
    <row r="84" spans="1:11">
      <c r="A84" s="110" t="s">
        <v>242</v>
      </c>
      <c r="B84" s="111" t="s">
        <v>243</v>
      </c>
      <c r="C84" s="107"/>
      <c r="E84" s="118"/>
      <c r="F84" s="106"/>
      <c r="G84" s="113"/>
      <c r="H84" s="113"/>
      <c r="I84" s="113"/>
      <c r="J84" s="106"/>
      <c r="K84" s="106"/>
    </row>
    <row r="85" spans="1:11">
      <c r="A85" s="110" t="s">
        <v>101</v>
      </c>
      <c r="B85" s="111" t="s">
        <v>102</v>
      </c>
      <c r="C85" s="107"/>
      <c r="E85" s="118"/>
      <c r="F85" s="106"/>
      <c r="G85" s="113"/>
      <c r="H85" s="113"/>
      <c r="I85" s="113"/>
      <c r="J85" s="106"/>
      <c r="K85" s="106"/>
    </row>
    <row r="86" spans="1:11">
      <c r="A86" s="110" t="s">
        <v>244</v>
      </c>
      <c r="B86" s="111" t="s">
        <v>245</v>
      </c>
      <c r="C86" s="107"/>
      <c r="E86" s="118"/>
      <c r="F86" s="106"/>
      <c r="G86" s="113"/>
      <c r="H86" s="113"/>
      <c r="I86" s="113"/>
      <c r="J86" s="106"/>
      <c r="K86" s="106"/>
    </row>
    <row r="87" spans="1:11">
      <c r="A87" s="110" t="s">
        <v>246</v>
      </c>
      <c r="B87" s="111" t="s">
        <v>247</v>
      </c>
      <c r="C87" s="107"/>
      <c r="E87" s="118"/>
      <c r="F87" s="106"/>
      <c r="G87" s="113"/>
      <c r="H87" s="113"/>
      <c r="I87" s="113"/>
      <c r="J87" s="106"/>
      <c r="K87" s="106"/>
    </row>
    <row r="88" spans="1:11">
      <c r="A88" s="110" t="s">
        <v>248</v>
      </c>
      <c r="B88" s="111" t="s">
        <v>249</v>
      </c>
      <c r="C88" s="107"/>
      <c r="E88" s="118"/>
      <c r="F88" s="106"/>
      <c r="G88" s="113"/>
      <c r="H88" s="113"/>
      <c r="I88" s="113"/>
      <c r="J88" s="106"/>
      <c r="K88" s="106"/>
    </row>
    <row r="89" spans="1:11">
      <c r="A89" s="110" t="s">
        <v>250</v>
      </c>
      <c r="B89" s="111" t="s">
        <v>125</v>
      </c>
      <c r="C89" s="107"/>
      <c r="E89" s="118"/>
      <c r="F89" s="106"/>
      <c r="G89" s="113"/>
      <c r="H89" s="113"/>
      <c r="I89" s="113"/>
      <c r="J89" s="106"/>
      <c r="K89" s="106"/>
    </row>
    <row r="90" spans="1:11">
      <c r="A90" s="110" t="s">
        <v>251</v>
      </c>
      <c r="B90" s="111" t="s">
        <v>252</v>
      </c>
      <c r="C90" s="107"/>
      <c r="E90" s="118"/>
      <c r="F90" s="106"/>
      <c r="G90" s="113"/>
      <c r="H90" s="113"/>
      <c r="I90" s="113"/>
      <c r="J90" s="106"/>
      <c r="K90" s="106"/>
    </row>
    <row r="91" spans="1:11">
      <c r="A91" s="110" t="s">
        <v>253</v>
      </c>
      <c r="B91" s="111" t="s">
        <v>125</v>
      </c>
      <c r="C91" s="107"/>
      <c r="E91" s="118"/>
      <c r="F91" s="106"/>
      <c r="G91" s="113"/>
      <c r="H91" s="113"/>
      <c r="I91" s="113"/>
      <c r="J91" s="106"/>
      <c r="K91" s="106"/>
    </row>
    <row r="92" spans="1:11">
      <c r="A92" s="110" t="s">
        <v>254</v>
      </c>
      <c r="B92" s="111" t="s">
        <v>255</v>
      </c>
      <c r="C92" s="107"/>
      <c r="E92" s="118"/>
      <c r="F92" s="106"/>
      <c r="G92" s="113"/>
      <c r="H92" s="113"/>
      <c r="I92" s="113"/>
      <c r="J92" s="106"/>
      <c r="K92" s="106"/>
    </row>
    <row r="93" spans="1:11">
      <c r="A93" s="110" t="s">
        <v>256</v>
      </c>
      <c r="B93" s="111" t="s">
        <v>257</v>
      </c>
      <c r="C93" s="107"/>
      <c r="E93" s="118"/>
      <c r="F93" s="106"/>
      <c r="G93" s="113"/>
      <c r="H93" s="113"/>
      <c r="I93" s="113"/>
      <c r="J93" s="106"/>
      <c r="K93" s="106"/>
    </row>
    <row r="94" spans="1:11">
      <c r="A94" s="110" t="s">
        <v>258</v>
      </c>
      <c r="B94" s="111" t="s">
        <v>259</v>
      </c>
      <c r="C94" s="107"/>
      <c r="E94" s="118"/>
      <c r="F94" s="106"/>
      <c r="G94" s="113"/>
      <c r="H94" s="113"/>
      <c r="I94" s="113"/>
      <c r="J94" s="106"/>
      <c r="K94" s="106"/>
    </row>
    <row r="95" spans="1:11">
      <c r="A95" s="110" t="s">
        <v>260</v>
      </c>
      <c r="B95" s="111" t="s">
        <v>261</v>
      </c>
      <c r="C95" s="107"/>
      <c r="E95" s="118"/>
      <c r="F95" s="106"/>
      <c r="G95" s="113"/>
      <c r="H95" s="113"/>
      <c r="I95" s="113"/>
      <c r="J95" s="106"/>
      <c r="K95" s="106"/>
    </row>
    <row r="96" spans="1:11">
      <c r="A96" s="110" t="s">
        <v>99</v>
      </c>
      <c r="B96" s="111" t="s">
        <v>100</v>
      </c>
      <c r="C96" s="107"/>
      <c r="D96" s="107"/>
      <c r="E96" s="118"/>
      <c r="F96" s="106"/>
      <c r="G96" s="113"/>
      <c r="H96" s="113"/>
      <c r="I96" s="113"/>
      <c r="J96" s="106"/>
      <c r="K96" s="106"/>
    </row>
    <row r="97" spans="1:11">
      <c r="A97" s="110" t="s">
        <v>262</v>
      </c>
      <c r="B97" s="111" t="s">
        <v>125</v>
      </c>
      <c r="C97" s="107"/>
      <c r="D97" s="107"/>
      <c r="E97" s="118"/>
      <c r="F97" s="106"/>
      <c r="G97" s="113"/>
      <c r="H97" s="113"/>
      <c r="I97" s="113"/>
      <c r="J97" s="106"/>
      <c r="K97" s="106"/>
    </row>
    <row r="98" spans="1:11">
      <c r="A98" s="110" t="s">
        <v>263</v>
      </c>
      <c r="B98" s="111" t="s">
        <v>264</v>
      </c>
      <c r="C98" s="107"/>
      <c r="D98" s="107"/>
      <c r="E98" s="118"/>
      <c r="F98" s="106"/>
      <c r="G98" s="113"/>
      <c r="H98" s="113"/>
      <c r="I98" s="113"/>
      <c r="J98" s="106"/>
      <c r="K98" s="106"/>
    </row>
    <row r="99" spans="1:11">
      <c r="A99" s="121" t="s">
        <v>265</v>
      </c>
      <c r="B99" s="111" t="s">
        <v>266</v>
      </c>
      <c r="C99" s="107"/>
      <c r="D99" s="107"/>
      <c r="E99" s="118"/>
      <c r="F99" s="106"/>
      <c r="G99" s="113"/>
      <c r="H99" s="113"/>
      <c r="I99" s="113"/>
      <c r="J99" s="106"/>
      <c r="K99" s="106"/>
    </row>
    <row r="100" spans="1:11">
      <c r="A100" s="110" t="s">
        <v>267</v>
      </c>
      <c r="B100" s="111" t="s">
        <v>268</v>
      </c>
      <c r="C100" s="107"/>
      <c r="D100" s="107"/>
      <c r="E100" s="118"/>
      <c r="F100" s="106"/>
      <c r="G100" s="113"/>
      <c r="H100" s="113"/>
      <c r="I100" s="113"/>
      <c r="J100" s="106"/>
      <c r="K100" s="106"/>
    </row>
    <row r="101" spans="1:11">
      <c r="A101" s="110" t="s">
        <v>269</v>
      </c>
      <c r="B101" s="111" t="s">
        <v>270</v>
      </c>
      <c r="C101" s="107"/>
      <c r="D101" s="107"/>
      <c r="E101" s="118"/>
      <c r="F101" s="106"/>
      <c r="G101" s="113"/>
      <c r="H101" s="113"/>
      <c r="I101" s="113"/>
      <c r="J101" s="106"/>
      <c r="K101" s="106"/>
    </row>
    <row r="102" spans="1:11">
      <c r="A102" s="110" t="s">
        <v>271</v>
      </c>
      <c r="B102" s="111" t="s">
        <v>272</v>
      </c>
      <c r="C102" s="107"/>
      <c r="D102" s="107"/>
      <c r="E102" s="118"/>
      <c r="F102" s="106"/>
      <c r="G102" s="113"/>
      <c r="H102" s="113"/>
      <c r="I102" s="113"/>
      <c r="J102" s="106"/>
      <c r="K102" s="106"/>
    </row>
    <row r="103" spans="1:11">
      <c r="A103" s="110" t="s">
        <v>273</v>
      </c>
      <c r="B103" s="111" t="s">
        <v>274</v>
      </c>
      <c r="C103" s="107"/>
      <c r="D103" s="107"/>
      <c r="E103" s="118"/>
      <c r="F103" s="106"/>
      <c r="G103" s="113"/>
      <c r="H103" s="113"/>
      <c r="I103" s="113"/>
      <c r="J103" s="106"/>
      <c r="K103" s="106"/>
    </row>
    <row r="104" spans="1:11">
      <c r="A104" s="110" t="s">
        <v>275</v>
      </c>
      <c r="B104" s="111" t="s">
        <v>276</v>
      </c>
      <c r="C104" s="107"/>
      <c r="D104" s="107"/>
      <c r="E104" s="118"/>
      <c r="F104" s="106"/>
      <c r="G104" s="113"/>
      <c r="H104" s="113"/>
      <c r="I104" s="113"/>
      <c r="J104" s="106"/>
      <c r="K104" s="106"/>
    </row>
    <row r="105" spans="1:11">
      <c r="A105" s="110" t="s">
        <v>277</v>
      </c>
      <c r="B105" s="111" t="s">
        <v>278</v>
      </c>
      <c r="C105" s="107"/>
      <c r="D105" s="107"/>
      <c r="E105" s="118"/>
      <c r="F105" s="106"/>
      <c r="G105" s="113"/>
      <c r="H105" s="113"/>
      <c r="I105" s="113"/>
      <c r="J105" s="106"/>
      <c r="K105" s="106"/>
    </row>
    <row r="106" spans="1:11">
      <c r="A106" s="110" t="s">
        <v>279</v>
      </c>
      <c r="B106" s="111" t="s">
        <v>280</v>
      </c>
      <c r="C106" s="107"/>
      <c r="D106" s="107"/>
      <c r="E106" s="118"/>
      <c r="F106" s="106"/>
      <c r="G106" s="113"/>
      <c r="H106" s="113"/>
      <c r="I106" s="113"/>
      <c r="J106" s="106"/>
      <c r="K106" s="106"/>
    </row>
    <row r="107" spans="1:11">
      <c r="A107" s="110" t="s">
        <v>281</v>
      </c>
      <c r="B107" s="111" t="s">
        <v>125</v>
      </c>
      <c r="C107" s="107"/>
      <c r="D107" s="107"/>
      <c r="E107" s="118"/>
      <c r="F107" s="106"/>
      <c r="G107" s="113"/>
      <c r="H107" s="113"/>
      <c r="I107" s="113"/>
      <c r="J107" s="106"/>
      <c r="K107" s="106"/>
    </row>
    <row r="108" spans="1:11">
      <c r="A108" s="110" t="s">
        <v>282</v>
      </c>
      <c r="B108" s="111" t="s">
        <v>283</v>
      </c>
      <c r="C108" s="107"/>
      <c r="D108" s="107"/>
      <c r="E108" s="118"/>
      <c r="F108" s="106"/>
      <c r="G108" s="113"/>
      <c r="H108" s="113"/>
      <c r="I108" s="113"/>
      <c r="J108" s="106"/>
      <c r="K108" s="106"/>
    </row>
    <row r="109" spans="1:11" s="123" customFormat="1" ht="11.4">
      <c r="A109" s="110" t="s">
        <v>284</v>
      </c>
      <c r="B109" s="111" t="s">
        <v>285</v>
      </c>
      <c r="C109" s="107"/>
      <c r="D109" s="107"/>
      <c r="E109" s="107"/>
      <c r="F109" s="107"/>
      <c r="G109" s="107"/>
      <c r="H109" s="107"/>
      <c r="I109" s="107"/>
      <c r="J109" s="107"/>
      <c r="K109" s="107"/>
    </row>
    <row r="110" spans="1:11">
      <c r="A110" s="121" t="s">
        <v>286</v>
      </c>
      <c r="B110" s="111" t="s">
        <v>287</v>
      </c>
      <c r="C110" s="107"/>
      <c r="D110" s="107"/>
      <c r="E110" s="118"/>
      <c r="F110" s="106"/>
      <c r="G110" s="113"/>
      <c r="H110" s="113"/>
      <c r="I110" s="113"/>
      <c r="J110" s="106"/>
      <c r="K110" s="106"/>
    </row>
    <row r="111" spans="1:11">
      <c r="A111" s="110" t="s">
        <v>288</v>
      </c>
      <c r="B111" s="111" t="s">
        <v>289</v>
      </c>
      <c r="C111" s="107"/>
      <c r="D111" s="107"/>
      <c r="E111" s="118"/>
      <c r="F111" s="106"/>
      <c r="G111" s="113"/>
      <c r="H111" s="113"/>
      <c r="I111" s="113"/>
      <c r="J111" s="106"/>
      <c r="K111" s="106"/>
    </row>
    <row r="112" spans="1:11">
      <c r="A112" s="110" t="s">
        <v>290</v>
      </c>
      <c r="B112" s="111" t="s">
        <v>291</v>
      </c>
      <c r="C112" s="107"/>
      <c r="D112" s="107"/>
      <c r="E112" s="118"/>
      <c r="F112" s="106"/>
      <c r="G112" s="113"/>
      <c r="H112" s="113"/>
      <c r="I112" s="113"/>
      <c r="J112" s="106"/>
      <c r="K112" s="106"/>
    </row>
    <row r="113" spans="1:11">
      <c r="A113" s="110" t="s">
        <v>292</v>
      </c>
      <c r="B113" s="111" t="s">
        <v>293</v>
      </c>
      <c r="C113" s="107"/>
      <c r="E113" s="118"/>
      <c r="F113" s="106"/>
      <c r="G113" s="113"/>
      <c r="H113" s="113"/>
      <c r="I113" s="113"/>
      <c r="J113" s="106"/>
      <c r="K113" s="106"/>
    </row>
    <row r="114" spans="1:11">
      <c r="A114" s="110" t="s">
        <v>294</v>
      </c>
      <c r="B114" s="110" t="s">
        <v>295</v>
      </c>
      <c r="C114" s="107"/>
      <c r="E114" s="118"/>
      <c r="F114" s="106"/>
      <c r="G114" s="113"/>
      <c r="H114" s="113"/>
      <c r="I114" s="113"/>
      <c r="J114" s="106"/>
      <c r="K114" s="106"/>
    </row>
    <row r="115" spans="1:11">
      <c r="A115" s="110" t="s">
        <v>296</v>
      </c>
      <c r="B115" s="111" t="s">
        <v>125</v>
      </c>
      <c r="C115" s="107"/>
      <c r="E115" s="118"/>
      <c r="F115" s="106"/>
      <c r="G115" s="113"/>
      <c r="H115" s="113"/>
      <c r="I115" s="113"/>
      <c r="J115" s="106"/>
      <c r="K115" s="106"/>
    </row>
    <row r="116" spans="1:11">
      <c r="A116" s="110" t="s">
        <v>297</v>
      </c>
      <c r="B116" s="111" t="s">
        <v>298</v>
      </c>
      <c r="C116" s="107"/>
      <c r="E116" s="118"/>
      <c r="F116" s="106"/>
      <c r="G116" s="113"/>
      <c r="H116" s="113"/>
      <c r="I116" s="113"/>
      <c r="J116" s="106"/>
      <c r="K116" s="106"/>
    </row>
    <row r="117" spans="1:11">
      <c r="A117" s="110" t="s">
        <v>299</v>
      </c>
      <c r="B117" s="111" t="s">
        <v>300</v>
      </c>
      <c r="C117" s="107"/>
      <c r="E117" s="118"/>
      <c r="F117" s="106"/>
      <c r="G117" s="113"/>
      <c r="H117" s="113"/>
      <c r="I117" s="113"/>
      <c r="J117" s="106"/>
      <c r="K117" s="106"/>
    </row>
    <row r="118" spans="1:11">
      <c r="A118" s="110" t="s">
        <v>301</v>
      </c>
      <c r="B118" s="111" t="s">
        <v>302</v>
      </c>
      <c r="C118" s="107"/>
      <c r="E118" s="118"/>
      <c r="F118" s="106"/>
      <c r="G118" s="113"/>
      <c r="H118" s="113"/>
      <c r="I118" s="113"/>
      <c r="J118" s="106"/>
      <c r="K118" s="106"/>
    </row>
    <row r="119" spans="1:11">
      <c r="A119" s="110" t="s">
        <v>303</v>
      </c>
      <c r="B119" s="111" t="s">
        <v>304</v>
      </c>
      <c r="C119" s="107"/>
      <c r="E119" s="118"/>
      <c r="F119" s="106"/>
      <c r="G119" s="113"/>
      <c r="H119" s="113"/>
      <c r="I119" s="113"/>
      <c r="J119" s="106"/>
      <c r="K119" s="106"/>
    </row>
    <row r="120" spans="1:11">
      <c r="A120" s="110" t="s">
        <v>305</v>
      </c>
      <c r="B120" s="111" t="s">
        <v>306</v>
      </c>
      <c r="C120" s="107"/>
      <c r="E120" s="118"/>
      <c r="F120" s="106"/>
      <c r="G120" s="113"/>
      <c r="H120" s="113"/>
      <c r="I120" s="113"/>
      <c r="J120" s="106"/>
      <c r="K120" s="106"/>
    </row>
    <row r="121" spans="1:11">
      <c r="A121" s="110" t="s">
        <v>307</v>
      </c>
      <c r="B121" s="111" t="s">
        <v>308</v>
      </c>
      <c r="C121" s="107"/>
      <c r="E121" s="118"/>
      <c r="F121" s="106"/>
      <c r="G121" s="113"/>
      <c r="H121" s="113"/>
      <c r="I121" s="113"/>
      <c r="J121" s="106"/>
      <c r="K121" s="106"/>
    </row>
    <row r="122" spans="1:11">
      <c r="A122" s="110" t="s">
        <v>309</v>
      </c>
      <c r="B122" s="111" t="s">
        <v>310</v>
      </c>
      <c r="C122" s="107"/>
      <c r="E122" s="118"/>
      <c r="F122" s="106"/>
      <c r="G122" s="113"/>
      <c r="H122" s="113"/>
      <c r="I122" s="113"/>
      <c r="J122" s="106"/>
      <c r="K122" s="106"/>
    </row>
    <row r="123" spans="1:11">
      <c r="A123" s="110" t="s">
        <v>311</v>
      </c>
      <c r="B123" s="111" t="s">
        <v>312</v>
      </c>
      <c r="C123" s="107"/>
      <c r="E123" s="118"/>
      <c r="F123" s="106"/>
      <c r="G123" s="113"/>
      <c r="H123" s="113"/>
      <c r="I123" s="113"/>
      <c r="J123" s="106"/>
      <c r="K123" s="106"/>
    </row>
    <row r="124" spans="1:11">
      <c r="A124" s="110" t="s">
        <v>313</v>
      </c>
      <c r="B124" s="111" t="s">
        <v>314</v>
      </c>
      <c r="C124" s="107"/>
      <c r="E124" s="118"/>
      <c r="F124" s="106"/>
      <c r="G124" s="113"/>
      <c r="H124" s="113"/>
      <c r="I124" s="113"/>
      <c r="J124" s="106"/>
      <c r="K124" s="106"/>
    </row>
    <row r="125" spans="1:11">
      <c r="A125" s="110" t="s">
        <v>315</v>
      </c>
      <c r="B125" s="111" t="s">
        <v>316</v>
      </c>
      <c r="C125" s="107"/>
      <c r="E125" s="118"/>
      <c r="F125" s="106"/>
      <c r="G125" s="113"/>
      <c r="H125" s="113"/>
      <c r="I125" s="113"/>
      <c r="J125" s="106"/>
      <c r="K125" s="106"/>
    </row>
    <row r="126" spans="1:11">
      <c r="A126" s="110" t="s">
        <v>317</v>
      </c>
      <c r="B126" s="111" t="s">
        <v>318</v>
      </c>
      <c r="C126" s="107"/>
      <c r="E126" s="118"/>
      <c r="F126" s="106"/>
      <c r="G126" s="113"/>
      <c r="H126" s="113"/>
      <c r="I126" s="113"/>
      <c r="J126" s="106"/>
      <c r="K126" s="106"/>
    </row>
    <row r="127" spans="1:11">
      <c r="A127" s="110" t="s">
        <v>319</v>
      </c>
      <c r="B127" s="111" t="s">
        <v>125</v>
      </c>
      <c r="C127" s="107"/>
      <c r="E127" s="118"/>
      <c r="F127" s="106"/>
      <c r="G127" s="113"/>
      <c r="H127" s="113"/>
      <c r="I127" s="113"/>
      <c r="J127" s="106"/>
      <c r="K127" s="106"/>
    </row>
    <row r="128" spans="1:11">
      <c r="A128" s="110" t="s">
        <v>320</v>
      </c>
      <c r="B128" s="111" t="s">
        <v>321</v>
      </c>
      <c r="C128" s="107"/>
      <c r="E128" s="118"/>
      <c r="F128" s="106"/>
      <c r="G128" s="113"/>
      <c r="H128" s="113"/>
      <c r="I128" s="113"/>
      <c r="J128" s="106"/>
      <c r="K128" s="106"/>
    </row>
    <row r="129" spans="1:11">
      <c r="A129" s="110" t="s">
        <v>322</v>
      </c>
      <c r="B129" s="111" t="s">
        <v>323</v>
      </c>
      <c r="C129" s="107"/>
      <c r="E129" s="118"/>
      <c r="F129" s="106"/>
      <c r="G129" s="113"/>
      <c r="H129" s="113"/>
      <c r="I129" s="113"/>
      <c r="J129" s="106"/>
      <c r="K129" s="106"/>
    </row>
    <row r="130" spans="1:11">
      <c r="A130" s="110" t="s">
        <v>324</v>
      </c>
      <c r="B130" s="111" t="s">
        <v>325</v>
      </c>
      <c r="C130" s="107"/>
      <c r="E130" s="118"/>
      <c r="F130" s="106"/>
      <c r="G130" s="113"/>
      <c r="H130" s="113"/>
      <c r="I130" s="113"/>
      <c r="J130" s="106"/>
      <c r="K130" s="106"/>
    </row>
    <row r="131" spans="1:11">
      <c r="A131" s="110" t="s">
        <v>326</v>
      </c>
      <c r="B131" s="111" t="s">
        <v>327</v>
      </c>
      <c r="C131" s="107"/>
      <c r="E131" s="118"/>
      <c r="F131" s="106"/>
      <c r="G131" s="113"/>
      <c r="H131" s="113"/>
      <c r="I131" s="113"/>
      <c r="J131" s="106"/>
      <c r="K131" s="106"/>
    </row>
    <row r="132" spans="1:11">
      <c r="A132" s="110" t="s">
        <v>328</v>
      </c>
      <c r="B132" s="111" t="s">
        <v>329</v>
      </c>
      <c r="C132" s="107"/>
      <c r="E132" s="118"/>
      <c r="F132" s="106"/>
      <c r="G132" s="113"/>
      <c r="H132" s="113"/>
      <c r="I132" s="113"/>
      <c r="J132" s="106"/>
      <c r="K132" s="106"/>
    </row>
    <row r="133" spans="1:11">
      <c r="A133" s="110" t="s">
        <v>330</v>
      </c>
      <c r="B133" s="111" t="s">
        <v>331</v>
      </c>
      <c r="C133" s="107"/>
      <c r="E133" s="118"/>
      <c r="F133" s="106"/>
      <c r="G133" s="113"/>
      <c r="H133" s="113"/>
      <c r="I133" s="113"/>
      <c r="J133" s="106"/>
      <c r="K133" s="106"/>
    </row>
    <row r="134" spans="1:11">
      <c r="A134" s="110" t="s">
        <v>332</v>
      </c>
      <c r="B134" s="111" t="s">
        <v>333</v>
      </c>
      <c r="C134" s="107"/>
      <c r="E134" s="118"/>
      <c r="F134" s="106"/>
      <c r="G134" s="113"/>
      <c r="H134" s="113"/>
      <c r="I134" s="113"/>
      <c r="J134" s="106"/>
      <c r="K134" s="106"/>
    </row>
    <row r="135" spans="1:11">
      <c r="A135" s="110" t="s">
        <v>334</v>
      </c>
      <c r="B135" s="111" t="s">
        <v>335</v>
      </c>
      <c r="C135" s="107"/>
      <c r="E135" s="118"/>
      <c r="F135" s="106"/>
      <c r="G135" s="113"/>
      <c r="H135" s="113"/>
      <c r="I135" s="113"/>
      <c r="J135" s="106"/>
      <c r="K135" s="106"/>
    </row>
    <row r="136" spans="1:11">
      <c r="A136" s="110" t="s">
        <v>336</v>
      </c>
      <c r="B136" s="111" t="s">
        <v>337</v>
      </c>
      <c r="C136" s="107"/>
      <c r="E136" s="118"/>
      <c r="F136" s="106"/>
      <c r="G136" s="113"/>
      <c r="H136" s="113"/>
      <c r="I136" s="113"/>
      <c r="J136" s="106"/>
      <c r="K136" s="106"/>
    </row>
    <row r="137" spans="1:11">
      <c r="A137" s="110" t="s">
        <v>338</v>
      </c>
      <c r="B137" s="111" t="s">
        <v>339</v>
      </c>
      <c r="C137" s="107"/>
      <c r="E137" s="118"/>
      <c r="F137" s="106"/>
      <c r="G137" s="113"/>
      <c r="H137" s="113"/>
      <c r="I137" s="113"/>
      <c r="J137" s="106"/>
      <c r="K137" s="106"/>
    </row>
    <row r="138" spans="1:11">
      <c r="A138" s="110" t="s">
        <v>340</v>
      </c>
      <c r="B138" s="111" t="s">
        <v>341</v>
      </c>
      <c r="C138" s="107"/>
      <c r="E138" s="118"/>
      <c r="F138" s="106"/>
      <c r="G138" s="113"/>
      <c r="H138" s="113"/>
      <c r="I138" s="113"/>
      <c r="J138" s="106"/>
      <c r="K138" s="106"/>
    </row>
    <row r="139" spans="1:11">
      <c r="A139" s="110" t="s">
        <v>342</v>
      </c>
      <c r="B139" s="111" t="s">
        <v>343</v>
      </c>
      <c r="C139" s="107"/>
      <c r="E139" s="118"/>
      <c r="F139" s="106"/>
      <c r="G139" s="113"/>
      <c r="H139" s="113"/>
      <c r="I139" s="113"/>
      <c r="J139" s="106"/>
      <c r="K139" s="106"/>
    </row>
    <row r="140" spans="1:11">
      <c r="A140" s="110" t="s">
        <v>344</v>
      </c>
      <c r="B140" s="111" t="s">
        <v>345</v>
      </c>
      <c r="C140" s="107"/>
      <c r="E140" s="118"/>
      <c r="F140" s="106"/>
      <c r="G140" s="113"/>
      <c r="H140" s="113"/>
      <c r="I140" s="113"/>
      <c r="J140" s="106"/>
      <c r="K140" s="106"/>
    </row>
    <row r="141" spans="1:11">
      <c r="A141" s="110" t="s">
        <v>346</v>
      </c>
      <c r="B141" s="111" t="s">
        <v>125</v>
      </c>
      <c r="C141" s="107"/>
      <c r="E141" s="118"/>
      <c r="F141" s="106"/>
      <c r="G141" s="113"/>
      <c r="H141" s="113"/>
      <c r="I141" s="113"/>
      <c r="J141" s="106"/>
      <c r="K141" s="106"/>
    </row>
    <row r="142" spans="1:11">
      <c r="A142" s="110" t="s">
        <v>347</v>
      </c>
      <c r="B142" s="111" t="s">
        <v>348</v>
      </c>
      <c r="C142" s="107"/>
      <c r="E142" s="118"/>
      <c r="F142" s="106"/>
      <c r="G142" s="113"/>
      <c r="H142" s="113"/>
      <c r="I142" s="113"/>
      <c r="J142" s="106"/>
      <c r="K142" s="106"/>
    </row>
    <row r="143" spans="1:11">
      <c r="A143" s="110" t="s">
        <v>349</v>
      </c>
      <c r="B143" s="111" t="s">
        <v>350</v>
      </c>
      <c r="C143" s="107"/>
      <c r="E143" s="118"/>
      <c r="F143" s="106"/>
      <c r="G143" s="113"/>
      <c r="H143" s="113"/>
      <c r="I143" s="113"/>
      <c r="J143" s="106"/>
      <c r="K143" s="106"/>
    </row>
    <row r="144" spans="1:11">
      <c r="A144" s="110" t="s">
        <v>351</v>
      </c>
      <c r="B144" s="111" t="s">
        <v>352</v>
      </c>
      <c r="C144" s="107"/>
      <c r="E144" s="118"/>
      <c r="F144" s="106"/>
      <c r="G144" s="113"/>
      <c r="H144" s="113"/>
      <c r="I144" s="113"/>
      <c r="J144" s="106"/>
      <c r="K144" s="106"/>
    </row>
    <row r="145" spans="1:11">
      <c r="A145" s="110" t="s">
        <v>353</v>
      </c>
      <c r="B145" s="111" t="s">
        <v>354</v>
      </c>
      <c r="C145" s="107"/>
      <c r="E145" s="118"/>
      <c r="F145" s="106"/>
      <c r="G145" s="113"/>
      <c r="H145" s="113"/>
      <c r="I145" s="113"/>
      <c r="J145" s="106"/>
      <c r="K145" s="106"/>
    </row>
    <row r="146" spans="1:11">
      <c r="A146" s="110" t="s">
        <v>355</v>
      </c>
      <c r="B146" s="111" t="s">
        <v>356</v>
      </c>
      <c r="C146" s="107"/>
      <c r="E146" s="118"/>
      <c r="F146" s="106"/>
      <c r="G146" s="113"/>
      <c r="H146" s="113"/>
      <c r="I146" s="113"/>
      <c r="J146" s="106"/>
      <c r="K146" s="106"/>
    </row>
    <row r="147" spans="1:11">
      <c r="A147" s="110" t="s">
        <v>357</v>
      </c>
      <c r="B147" s="111" t="s">
        <v>358</v>
      </c>
      <c r="C147" s="107"/>
      <c r="E147" s="118"/>
      <c r="F147" s="106"/>
      <c r="G147" s="113"/>
      <c r="H147" s="113"/>
      <c r="I147" s="113"/>
      <c r="J147" s="106"/>
      <c r="K147" s="106"/>
    </row>
    <row r="148" spans="1:11">
      <c r="A148" s="110" t="s">
        <v>359</v>
      </c>
      <c r="B148" s="111" t="s">
        <v>360</v>
      </c>
      <c r="C148" s="107"/>
      <c r="E148" s="118"/>
      <c r="F148" s="106"/>
      <c r="G148" s="113"/>
      <c r="H148" s="113"/>
      <c r="I148" s="113"/>
      <c r="J148" s="106"/>
      <c r="K148" s="106"/>
    </row>
    <row r="149" spans="1:11">
      <c r="A149" s="110" t="s">
        <v>361</v>
      </c>
      <c r="B149" s="111" t="s">
        <v>362</v>
      </c>
      <c r="C149" s="107"/>
      <c r="E149" s="118"/>
      <c r="F149" s="106"/>
      <c r="G149" s="113"/>
      <c r="H149" s="113"/>
      <c r="I149" s="113"/>
      <c r="J149" s="106"/>
      <c r="K149" s="106"/>
    </row>
    <row r="150" spans="1:11">
      <c r="A150" s="110" t="s">
        <v>363</v>
      </c>
      <c r="B150" s="111" t="s">
        <v>364</v>
      </c>
      <c r="C150" s="107"/>
      <c r="E150" s="118"/>
      <c r="F150" s="106"/>
      <c r="G150" s="113"/>
      <c r="H150" s="113"/>
      <c r="I150" s="113"/>
      <c r="J150" s="106"/>
      <c r="K150" s="106"/>
    </row>
    <row r="151" spans="1:11">
      <c r="A151" s="110" t="s">
        <v>365</v>
      </c>
      <c r="B151" s="111" t="s">
        <v>366</v>
      </c>
      <c r="C151" s="107"/>
      <c r="E151" s="118"/>
      <c r="F151" s="106"/>
      <c r="G151" s="113"/>
      <c r="H151" s="113"/>
      <c r="I151" s="113"/>
      <c r="J151" s="106"/>
      <c r="K151" s="106"/>
    </row>
    <row r="152" spans="1:11">
      <c r="A152" s="110" t="s">
        <v>103</v>
      </c>
      <c r="B152" s="111" t="s">
        <v>104</v>
      </c>
      <c r="C152" s="107"/>
      <c r="E152" s="118"/>
      <c r="F152" s="106"/>
      <c r="G152" s="113"/>
      <c r="H152" s="113"/>
      <c r="I152" s="113"/>
      <c r="J152" s="106"/>
      <c r="K152" s="106"/>
    </row>
    <row r="153" spans="1:11">
      <c r="A153" s="110" t="s">
        <v>367</v>
      </c>
      <c r="B153" s="111" t="s">
        <v>125</v>
      </c>
      <c r="C153" s="107"/>
      <c r="E153" s="118"/>
      <c r="F153" s="106"/>
      <c r="G153" s="113"/>
      <c r="H153" s="113"/>
      <c r="I153" s="113"/>
      <c r="J153" s="106"/>
      <c r="K153" s="106"/>
    </row>
    <row r="154" spans="1:11">
      <c r="A154" s="110" t="s">
        <v>368</v>
      </c>
      <c r="B154" s="111" t="s">
        <v>125</v>
      </c>
      <c r="C154" s="107"/>
      <c r="E154" s="118"/>
      <c r="F154" s="106"/>
      <c r="G154" s="113"/>
      <c r="H154" s="113"/>
      <c r="I154" s="113"/>
      <c r="J154" s="106"/>
      <c r="K154" s="106"/>
    </row>
    <row r="155" spans="1:11">
      <c r="A155" s="110" t="s">
        <v>369</v>
      </c>
      <c r="B155" s="111" t="s">
        <v>370</v>
      </c>
      <c r="C155" s="107"/>
      <c r="E155" s="118"/>
      <c r="F155" s="106"/>
      <c r="G155" s="113"/>
      <c r="H155" s="113"/>
      <c r="I155" s="113"/>
      <c r="J155" s="106"/>
      <c r="K155" s="106"/>
    </row>
    <row r="156" spans="1:11">
      <c r="A156" s="110" t="s">
        <v>371</v>
      </c>
      <c r="B156" s="111" t="s">
        <v>372</v>
      </c>
      <c r="C156" s="107"/>
      <c r="E156" s="118"/>
      <c r="F156" s="106"/>
      <c r="G156" s="113"/>
      <c r="H156" s="113"/>
      <c r="I156" s="113"/>
      <c r="J156" s="106"/>
      <c r="K156" s="106"/>
    </row>
    <row r="157" spans="1:11">
      <c r="A157" s="110" t="s">
        <v>373</v>
      </c>
      <c r="B157" s="111" t="s">
        <v>374</v>
      </c>
      <c r="C157" s="107"/>
      <c r="E157" s="118"/>
      <c r="F157" s="106"/>
      <c r="G157" s="113"/>
      <c r="H157" s="113"/>
      <c r="I157" s="113"/>
      <c r="J157" s="106"/>
      <c r="K157" s="106"/>
    </row>
    <row r="158" spans="1:11">
      <c r="A158" s="110" t="s">
        <v>375</v>
      </c>
      <c r="B158" s="111" t="s">
        <v>376</v>
      </c>
      <c r="C158" s="107"/>
      <c r="E158" s="118"/>
      <c r="F158" s="106"/>
      <c r="G158" s="113"/>
      <c r="H158" s="113"/>
      <c r="I158" s="113"/>
      <c r="J158" s="106"/>
      <c r="K158" s="106"/>
    </row>
    <row r="159" spans="1:11">
      <c r="A159" s="110" t="s">
        <v>377</v>
      </c>
      <c r="B159" s="111" t="s">
        <v>378</v>
      </c>
      <c r="C159" s="107"/>
      <c r="E159" s="118"/>
      <c r="F159" s="106"/>
      <c r="G159" s="113"/>
      <c r="H159" s="113"/>
      <c r="I159" s="113"/>
      <c r="J159" s="106"/>
      <c r="K159" s="106"/>
    </row>
    <row r="160" spans="1:11">
      <c r="A160" s="110" t="s">
        <v>379</v>
      </c>
      <c r="B160" s="111" t="s">
        <v>125</v>
      </c>
      <c r="C160" s="107"/>
      <c r="E160" s="118"/>
      <c r="F160" s="106"/>
      <c r="G160" s="113"/>
      <c r="H160" s="113"/>
      <c r="I160" s="113"/>
      <c r="J160" s="106"/>
      <c r="K160" s="106"/>
    </row>
    <row r="161" spans="1:11">
      <c r="A161" s="110" t="s">
        <v>380</v>
      </c>
      <c r="B161" s="111" t="s">
        <v>381</v>
      </c>
      <c r="C161" s="107"/>
      <c r="D161" s="107"/>
      <c r="E161" s="118"/>
      <c r="F161" s="106"/>
      <c r="G161" s="113"/>
      <c r="H161" s="113"/>
      <c r="I161" s="113"/>
      <c r="J161" s="106"/>
      <c r="K161" s="106"/>
    </row>
    <row r="162" spans="1:11">
      <c r="A162" s="110" t="s">
        <v>382</v>
      </c>
      <c r="B162" s="111" t="s">
        <v>383</v>
      </c>
      <c r="C162" s="107"/>
      <c r="D162" s="107"/>
      <c r="E162" s="118"/>
      <c r="F162" s="106"/>
      <c r="G162" s="113"/>
      <c r="H162" s="113"/>
      <c r="I162" s="113"/>
      <c r="J162" s="106"/>
      <c r="K162" s="106"/>
    </row>
    <row r="163" spans="1:11">
      <c r="A163" s="110" t="s">
        <v>384</v>
      </c>
      <c r="B163" s="111" t="s">
        <v>385</v>
      </c>
      <c r="C163" s="107"/>
      <c r="D163" s="107"/>
      <c r="E163" s="118"/>
      <c r="F163" s="106"/>
      <c r="G163" s="113"/>
      <c r="H163" s="113"/>
      <c r="I163" s="113"/>
      <c r="J163" s="106"/>
      <c r="K163" s="106"/>
    </row>
    <row r="164" spans="1:11">
      <c r="A164" s="110" t="s">
        <v>386</v>
      </c>
      <c r="B164" s="111" t="s">
        <v>387</v>
      </c>
      <c r="C164" s="107"/>
      <c r="D164" s="107"/>
      <c r="E164" s="118"/>
      <c r="F164" s="106"/>
      <c r="G164" s="113"/>
      <c r="H164" s="113"/>
      <c r="I164" s="113"/>
      <c r="J164" s="106"/>
      <c r="K164" s="106"/>
    </row>
    <row r="165" spans="1:11">
      <c r="A165" s="124" t="s">
        <v>388</v>
      </c>
      <c r="B165" s="111" t="s">
        <v>389</v>
      </c>
      <c r="C165" s="107"/>
      <c r="D165" s="107"/>
      <c r="E165" s="118"/>
      <c r="F165" s="106"/>
      <c r="G165" s="113"/>
      <c r="H165" s="113"/>
      <c r="I165" s="113"/>
      <c r="J165" s="106"/>
      <c r="K165" s="106"/>
    </row>
    <row r="166" spans="1:11">
      <c r="A166" s="121" t="s">
        <v>390</v>
      </c>
      <c r="B166" s="111" t="s">
        <v>391</v>
      </c>
      <c r="C166" s="107"/>
      <c r="D166" s="107"/>
      <c r="E166" s="118"/>
      <c r="F166" s="106"/>
      <c r="G166" s="113"/>
      <c r="H166" s="113"/>
      <c r="I166" s="113"/>
      <c r="J166" s="106"/>
      <c r="K166" s="106"/>
    </row>
    <row r="167" spans="1:11">
      <c r="A167" s="110" t="s">
        <v>392</v>
      </c>
      <c r="B167" s="111" t="s">
        <v>393</v>
      </c>
      <c r="C167" s="107"/>
      <c r="D167" s="107"/>
      <c r="E167" s="118"/>
      <c r="F167" s="106"/>
      <c r="G167" s="113"/>
      <c r="H167" s="113"/>
      <c r="I167" s="113"/>
      <c r="J167" s="106"/>
      <c r="K167" s="106"/>
    </row>
    <row r="168" spans="1:11">
      <c r="A168" s="110" t="s">
        <v>394</v>
      </c>
      <c r="B168" s="111" t="s">
        <v>395</v>
      </c>
      <c r="C168" s="107"/>
      <c r="D168" s="107"/>
      <c r="E168" s="118"/>
      <c r="F168" s="106"/>
      <c r="G168" s="113"/>
      <c r="H168" s="113"/>
      <c r="I168" s="113"/>
      <c r="J168" s="106"/>
      <c r="K168" s="106"/>
    </row>
    <row r="169" spans="1:11">
      <c r="A169" s="110" t="s">
        <v>396</v>
      </c>
      <c r="B169" s="111" t="s">
        <v>397</v>
      </c>
      <c r="C169" s="107"/>
      <c r="D169" s="107"/>
      <c r="E169" s="118"/>
      <c r="F169" s="106"/>
      <c r="G169" s="113"/>
      <c r="H169" s="113"/>
      <c r="I169" s="113"/>
      <c r="J169" s="106"/>
      <c r="K169" s="106"/>
    </row>
    <row r="170" spans="1:11">
      <c r="A170" s="110" t="s">
        <v>398</v>
      </c>
      <c r="B170" s="111" t="s">
        <v>399</v>
      </c>
      <c r="C170" s="107"/>
      <c r="D170" s="107"/>
      <c r="E170" s="118"/>
      <c r="F170" s="106"/>
      <c r="G170" s="113"/>
      <c r="H170" s="113"/>
      <c r="I170" s="113"/>
      <c r="J170" s="106"/>
      <c r="K170" s="106"/>
    </row>
    <row r="171" spans="1:11">
      <c r="A171" s="110" t="s">
        <v>400</v>
      </c>
      <c r="B171" s="111" t="s">
        <v>401</v>
      </c>
      <c r="C171" s="107"/>
      <c r="D171" s="107"/>
      <c r="E171" s="118"/>
      <c r="F171" s="106"/>
      <c r="G171" s="113"/>
      <c r="H171" s="113"/>
      <c r="I171" s="113"/>
      <c r="J171" s="106"/>
      <c r="K171" s="106"/>
    </row>
    <row r="172" spans="1:11">
      <c r="A172" s="110" t="s">
        <v>402</v>
      </c>
      <c r="B172" s="111" t="s">
        <v>403</v>
      </c>
      <c r="C172" s="107"/>
      <c r="D172" s="107"/>
      <c r="E172" s="118"/>
      <c r="F172" s="106"/>
      <c r="G172" s="113"/>
      <c r="H172" s="113"/>
      <c r="I172" s="113"/>
      <c r="J172" s="106"/>
      <c r="K172" s="106"/>
    </row>
    <row r="173" spans="1:11">
      <c r="A173" s="110" t="s">
        <v>404</v>
      </c>
      <c r="B173" s="111" t="s">
        <v>405</v>
      </c>
      <c r="C173" s="107"/>
      <c r="D173" s="107"/>
      <c r="E173" s="118"/>
      <c r="F173" s="106"/>
      <c r="G173" s="113"/>
      <c r="H173" s="113"/>
      <c r="I173" s="113"/>
      <c r="J173" s="106"/>
      <c r="K173" s="106"/>
    </row>
    <row r="174" spans="1:11">
      <c r="A174" s="110" t="s">
        <v>406</v>
      </c>
      <c r="B174" s="111" t="s">
        <v>407</v>
      </c>
      <c r="C174" s="107"/>
      <c r="D174" s="107"/>
      <c r="E174" s="118"/>
      <c r="F174" s="106"/>
      <c r="G174" s="113"/>
      <c r="H174" s="113"/>
      <c r="I174" s="113"/>
      <c r="J174" s="106"/>
      <c r="K174" s="106"/>
    </row>
    <row r="175" spans="1:11">
      <c r="A175" s="110" t="s">
        <v>408</v>
      </c>
      <c r="B175" s="111" t="s">
        <v>409</v>
      </c>
      <c r="C175" s="107"/>
      <c r="D175" s="107"/>
      <c r="E175" s="118"/>
      <c r="F175" s="106"/>
      <c r="G175" s="113"/>
      <c r="H175" s="113"/>
      <c r="I175" s="113"/>
      <c r="J175" s="106"/>
      <c r="K175" s="106"/>
    </row>
    <row r="176" spans="1:11">
      <c r="A176" s="110" t="s">
        <v>410</v>
      </c>
      <c r="B176" s="111" t="s">
        <v>411</v>
      </c>
      <c r="C176" s="107"/>
      <c r="D176" s="107"/>
      <c r="E176" s="118"/>
      <c r="F176" s="106"/>
      <c r="G176" s="113"/>
      <c r="H176" s="113"/>
      <c r="I176" s="113"/>
      <c r="J176" s="106"/>
      <c r="K176" s="106"/>
    </row>
    <row r="177" spans="1:11">
      <c r="A177" s="110" t="s">
        <v>412</v>
      </c>
      <c r="B177" s="111" t="s">
        <v>413</v>
      </c>
      <c r="C177" s="107"/>
      <c r="D177" s="107"/>
      <c r="E177" s="118"/>
      <c r="F177" s="106"/>
      <c r="G177" s="113"/>
      <c r="H177" s="113"/>
      <c r="I177" s="113"/>
      <c r="J177" s="106"/>
      <c r="K177" s="106"/>
    </row>
    <row r="178" spans="1:11">
      <c r="A178" s="110" t="s">
        <v>414</v>
      </c>
      <c r="B178" s="111" t="s">
        <v>415</v>
      </c>
      <c r="C178" s="107"/>
      <c r="D178" s="107"/>
      <c r="E178" s="118"/>
      <c r="F178" s="106"/>
      <c r="G178" s="113"/>
      <c r="H178" s="113"/>
      <c r="I178" s="113"/>
      <c r="J178" s="106"/>
      <c r="K178" s="106"/>
    </row>
    <row r="179" spans="1:11">
      <c r="A179" s="110" t="s">
        <v>416</v>
      </c>
      <c r="B179" s="111" t="s">
        <v>417</v>
      </c>
      <c r="C179" s="107"/>
      <c r="D179" s="107"/>
      <c r="E179" s="118"/>
      <c r="F179" s="106"/>
      <c r="G179" s="113"/>
      <c r="H179" s="113"/>
      <c r="I179" s="113"/>
      <c r="J179" s="106"/>
      <c r="K179" s="106"/>
    </row>
    <row r="180" spans="1:11">
      <c r="A180" s="110" t="s">
        <v>418</v>
      </c>
      <c r="B180" s="111" t="s">
        <v>419</v>
      </c>
      <c r="C180" s="107"/>
      <c r="D180" s="107"/>
      <c r="E180" s="118"/>
      <c r="F180" s="106"/>
      <c r="G180" s="113"/>
      <c r="H180" s="113"/>
      <c r="I180" s="113"/>
      <c r="J180" s="106"/>
      <c r="K180" s="106"/>
    </row>
    <row r="181" spans="1:11">
      <c r="A181" s="110" t="s">
        <v>420</v>
      </c>
      <c r="B181" s="111" t="s">
        <v>421</v>
      </c>
      <c r="C181" s="107"/>
      <c r="D181" s="107"/>
      <c r="E181" s="118"/>
      <c r="F181" s="106"/>
      <c r="G181" s="113"/>
      <c r="H181" s="113"/>
      <c r="I181" s="113"/>
      <c r="J181" s="106"/>
      <c r="K181" s="106"/>
    </row>
    <row r="182" spans="1:11">
      <c r="A182" s="110" t="s">
        <v>422</v>
      </c>
      <c r="B182" s="111" t="s">
        <v>423</v>
      </c>
      <c r="C182" s="107"/>
      <c r="D182" s="107"/>
      <c r="E182" s="118"/>
      <c r="F182" s="106"/>
      <c r="G182" s="113"/>
      <c r="H182" s="113"/>
      <c r="I182" s="113"/>
      <c r="J182" s="106"/>
      <c r="K182" s="106"/>
    </row>
    <row r="183" spans="1:11">
      <c r="A183" s="110" t="s">
        <v>424</v>
      </c>
      <c r="B183" s="111" t="s">
        <v>425</v>
      </c>
      <c r="C183" s="107"/>
      <c r="D183" s="107"/>
      <c r="E183" s="118"/>
      <c r="F183" s="106"/>
      <c r="G183" s="113"/>
      <c r="H183" s="113"/>
      <c r="I183" s="113"/>
      <c r="J183" s="106"/>
      <c r="K183" s="106"/>
    </row>
    <row r="184" spans="1:11">
      <c r="A184" s="110" t="s">
        <v>426</v>
      </c>
      <c r="B184" s="111" t="s">
        <v>427</v>
      </c>
      <c r="C184" s="107"/>
      <c r="D184" s="107"/>
      <c r="E184" s="118"/>
      <c r="F184" s="106"/>
      <c r="G184" s="113"/>
      <c r="H184" s="113"/>
      <c r="I184" s="113"/>
      <c r="J184" s="106"/>
      <c r="K184" s="106"/>
    </row>
    <row r="185" spans="1:11">
      <c r="A185" s="110" t="s">
        <v>428</v>
      </c>
      <c r="B185" s="111" t="s">
        <v>429</v>
      </c>
      <c r="C185" s="107"/>
      <c r="D185" s="107"/>
      <c r="E185" s="118"/>
      <c r="F185" s="106"/>
      <c r="G185" s="113"/>
      <c r="H185" s="113"/>
      <c r="I185" s="113"/>
      <c r="J185" s="106"/>
      <c r="K185" s="106"/>
    </row>
    <row r="186" spans="1:11">
      <c r="A186" s="110" t="s">
        <v>105</v>
      </c>
      <c r="B186" s="111" t="s">
        <v>106</v>
      </c>
      <c r="C186" s="107"/>
      <c r="D186" s="107"/>
      <c r="E186" s="118"/>
      <c r="F186" s="106"/>
      <c r="G186" s="113"/>
      <c r="H186" s="113"/>
      <c r="I186" s="113"/>
      <c r="J186" s="106"/>
      <c r="K186" s="106"/>
    </row>
    <row r="187" spans="1:11">
      <c r="A187" s="110" t="s">
        <v>92</v>
      </c>
      <c r="B187" s="111" t="s">
        <v>93</v>
      </c>
      <c r="C187" s="107"/>
      <c r="D187" s="107"/>
      <c r="E187" s="118"/>
      <c r="F187" s="106"/>
      <c r="G187" s="113"/>
      <c r="H187" s="113"/>
      <c r="I187" s="113"/>
      <c r="J187" s="106"/>
      <c r="K187" s="106"/>
    </row>
    <row r="188" spans="1:11">
      <c r="A188" s="110" t="s">
        <v>430</v>
      </c>
      <c r="B188" s="111" t="s">
        <v>431</v>
      </c>
      <c r="C188" s="107"/>
      <c r="D188" s="107"/>
      <c r="E188" s="118"/>
      <c r="F188" s="106"/>
      <c r="G188" s="113"/>
      <c r="H188" s="113"/>
      <c r="I188" s="113"/>
      <c r="J188" s="106"/>
      <c r="K188" s="106"/>
    </row>
    <row r="189" spans="1:11">
      <c r="A189" s="110" t="s">
        <v>432</v>
      </c>
      <c r="B189" s="111" t="s">
        <v>433</v>
      </c>
      <c r="C189" s="107"/>
      <c r="D189" s="107"/>
      <c r="E189" s="118"/>
      <c r="F189" s="106"/>
      <c r="G189" s="106"/>
      <c r="H189" s="106"/>
      <c r="I189" s="106"/>
      <c r="J189" s="106"/>
      <c r="K189" s="106"/>
    </row>
    <row r="190" spans="1:11">
      <c r="A190" s="110" t="s">
        <v>434</v>
      </c>
      <c r="B190" s="111" t="s">
        <v>435</v>
      </c>
      <c r="C190" s="107"/>
      <c r="D190" s="107"/>
      <c r="E190" s="118"/>
      <c r="F190" s="106"/>
      <c r="G190" s="106"/>
      <c r="H190" s="106"/>
      <c r="I190" s="106"/>
      <c r="J190" s="106"/>
      <c r="K190" s="106"/>
    </row>
    <row r="191" spans="1:11">
      <c r="A191" s="110" t="s">
        <v>436</v>
      </c>
      <c r="B191" s="111" t="s">
        <v>437</v>
      </c>
      <c r="C191" s="107"/>
    </row>
    <row r="192" spans="1:11">
      <c r="A192" s="110" t="s">
        <v>438</v>
      </c>
      <c r="B192" s="111" t="s">
        <v>439</v>
      </c>
      <c r="C192" s="107"/>
    </row>
    <row r="193" spans="1:3">
      <c r="A193" s="110" t="s">
        <v>440</v>
      </c>
      <c r="B193" s="111" t="s">
        <v>441</v>
      </c>
      <c r="C193" s="107"/>
    </row>
    <row r="194" spans="1:3">
      <c r="A194" s="110" t="s">
        <v>442</v>
      </c>
      <c r="B194" s="111" t="s">
        <v>443</v>
      </c>
      <c r="C194" s="107"/>
    </row>
    <row r="195" spans="1:3">
      <c r="A195" s="110" t="s">
        <v>444</v>
      </c>
      <c r="B195" s="111" t="s">
        <v>445</v>
      </c>
      <c r="C195" s="107"/>
    </row>
    <row r="196" spans="1:3">
      <c r="A196" s="110" t="s">
        <v>446</v>
      </c>
      <c r="B196" s="111" t="s">
        <v>447</v>
      </c>
      <c r="C196" s="107"/>
    </row>
  </sheetData>
  <sheetProtection formatCells="0" selectLockedCells="1"/>
  <dataValidations count="1">
    <dataValidation type="list" allowBlank="1" showInputMessage="1" showErrorMessage="1" sqref="F15">
      <formula1>"TRUE,FALSE"</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ersonnel">
    <tabColor theme="6" tint="0.39997558519241921"/>
    <pageSetUpPr fitToPage="1"/>
  </sheetPr>
  <dimension ref="A1:I32"/>
  <sheetViews>
    <sheetView zoomScaleNormal="100" workbookViewId="0">
      <selection activeCell="A4" sqref="A4:I4"/>
    </sheetView>
  </sheetViews>
  <sheetFormatPr defaultColWidth="8.88671875" defaultRowHeight="14.4"/>
  <cols>
    <col min="1" max="1" width="22.6640625" style="1" customWidth="1"/>
    <col min="2" max="6" width="12.5546875" style="1" customWidth="1"/>
    <col min="7" max="7" width="9.88671875" style="1" hidden="1" customWidth="1"/>
    <col min="8" max="8" width="15.33203125" style="1" customWidth="1"/>
    <col min="9" max="9" width="60.6640625" style="1" customWidth="1"/>
    <col min="10" max="16384" width="8.88671875" style="1"/>
  </cols>
  <sheetData>
    <row r="1" spans="1:9" ht="36.6" customHeight="1" thickBot="1">
      <c r="A1" s="241" t="s">
        <v>461</v>
      </c>
      <c r="B1" s="242"/>
      <c r="C1" s="242"/>
      <c r="D1" s="242"/>
      <c r="E1" s="242"/>
      <c r="F1" s="242"/>
      <c r="G1" s="242"/>
      <c r="H1" s="242"/>
      <c r="I1" s="243"/>
    </row>
    <row r="2" spans="1:9" ht="35.4" customHeight="1" thickBot="1">
      <c r="A2" s="244" t="s">
        <v>467</v>
      </c>
      <c r="B2" s="245"/>
      <c r="C2" s="245"/>
      <c r="D2" s="245"/>
      <c r="E2" s="245"/>
      <c r="F2" s="245"/>
      <c r="G2" s="245"/>
      <c r="H2" s="245"/>
      <c r="I2" s="246"/>
    </row>
    <row r="3" spans="1:9" ht="56.4" customHeight="1">
      <c r="A3" s="247" t="s">
        <v>57</v>
      </c>
      <c r="B3" s="248"/>
      <c r="C3" s="248"/>
      <c r="D3" s="248"/>
      <c r="E3" s="248"/>
      <c r="F3" s="248"/>
      <c r="G3" s="248"/>
      <c r="H3" s="248"/>
      <c r="I3" s="249"/>
    </row>
    <row r="4" spans="1:9" ht="32.4">
      <c r="A4" s="250" t="s">
        <v>8</v>
      </c>
      <c r="B4" s="251" t="s">
        <v>462</v>
      </c>
      <c r="C4" s="251" t="s">
        <v>463</v>
      </c>
      <c r="D4" s="251" t="s">
        <v>464</v>
      </c>
      <c r="E4" s="251" t="s">
        <v>465</v>
      </c>
      <c r="F4" s="251" t="s">
        <v>466</v>
      </c>
      <c r="G4" s="251" t="s">
        <v>52</v>
      </c>
      <c r="H4" s="251" t="s">
        <v>2</v>
      </c>
      <c r="I4" s="252" t="s">
        <v>1</v>
      </c>
    </row>
    <row r="5" spans="1:9" ht="16.2">
      <c r="A5" s="236" t="s">
        <v>85</v>
      </c>
      <c r="B5" s="237"/>
      <c r="C5" s="237" t="s">
        <v>85</v>
      </c>
      <c r="D5" s="237" t="s">
        <v>85</v>
      </c>
      <c r="E5" s="237" t="s">
        <v>85</v>
      </c>
      <c r="F5" s="237" t="s">
        <v>85</v>
      </c>
      <c r="G5" s="237" t="s">
        <v>85</v>
      </c>
      <c r="H5" s="238">
        <f>SUM(tbPersonnel[[#This Row],[Year 2023]:[Year 6]])</f>
        <v>0</v>
      </c>
      <c r="I5" s="236"/>
    </row>
    <row r="6" spans="1:9" ht="16.2">
      <c r="A6" s="236" t="s">
        <v>85</v>
      </c>
      <c r="B6" s="237" t="s">
        <v>85</v>
      </c>
      <c r="C6" s="237" t="s">
        <v>85</v>
      </c>
      <c r="D6" s="237" t="s">
        <v>85</v>
      </c>
      <c r="E6" s="237" t="s">
        <v>85</v>
      </c>
      <c r="F6" s="237" t="s">
        <v>85</v>
      </c>
      <c r="G6" s="237" t="s">
        <v>85</v>
      </c>
      <c r="H6" s="238">
        <f>SUM(tbPersonnel[[#This Row],[Year 2023]:[Year 6]])</f>
        <v>0</v>
      </c>
      <c r="I6" s="236"/>
    </row>
    <row r="7" spans="1:9" ht="16.2">
      <c r="A7" s="236" t="s">
        <v>85</v>
      </c>
      <c r="B7" s="237" t="s">
        <v>85</v>
      </c>
      <c r="C7" s="237" t="s">
        <v>85</v>
      </c>
      <c r="D7" s="237" t="s">
        <v>85</v>
      </c>
      <c r="E7" s="237" t="s">
        <v>85</v>
      </c>
      <c r="F7" s="237" t="s">
        <v>85</v>
      </c>
      <c r="G7" s="237" t="s">
        <v>85</v>
      </c>
      <c r="H7" s="238">
        <f>SUM(tbPersonnel[[#This Row],[Year 2023]:[Year 6]])</f>
        <v>0</v>
      </c>
      <c r="I7" s="236"/>
    </row>
    <row r="8" spans="1:9" ht="16.2">
      <c r="A8" s="236" t="s">
        <v>85</v>
      </c>
      <c r="B8" s="237" t="s">
        <v>85</v>
      </c>
      <c r="C8" s="237" t="s">
        <v>85</v>
      </c>
      <c r="D8" s="237" t="s">
        <v>85</v>
      </c>
      <c r="E8" s="237" t="s">
        <v>85</v>
      </c>
      <c r="F8" s="237" t="s">
        <v>85</v>
      </c>
      <c r="G8" s="237" t="s">
        <v>85</v>
      </c>
      <c r="H8" s="238">
        <f>SUM(tbPersonnel[[#This Row],[Year 2023]:[Year 6]])</f>
        <v>0</v>
      </c>
      <c r="I8" s="236"/>
    </row>
    <row r="9" spans="1:9" ht="16.2">
      <c r="A9" s="236" t="s">
        <v>85</v>
      </c>
      <c r="B9" s="237" t="s">
        <v>85</v>
      </c>
      <c r="C9" s="237" t="s">
        <v>85</v>
      </c>
      <c r="D9" s="237" t="s">
        <v>85</v>
      </c>
      <c r="E9" s="237" t="s">
        <v>85</v>
      </c>
      <c r="F9" s="237" t="s">
        <v>85</v>
      </c>
      <c r="G9" s="237" t="s">
        <v>85</v>
      </c>
      <c r="H9" s="238">
        <f>SUM(tbPersonnel[[#This Row],[Year 2023]:[Year 6]])</f>
        <v>0</v>
      </c>
      <c r="I9" s="236"/>
    </row>
    <row r="10" spans="1:9" ht="16.2">
      <c r="A10" s="236" t="s">
        <v>85</v>
      </c>
      <c r="B10" s="237" t="s">
        <v>85</v>
      </c>
      <c r="C10" s="237" t="s">
        <v>85</v>
      </c>
      <c r="D10" s="237" t="s">
        <v>85</v>
      </c>
      <c r="E10" s="237" t="s">
        <v>85</v>
      </c>
      <c r="F10" s="237" t="s">
        <v>85</v>
      </c>
      <c r="G10" s="237" t="s">
        <v>85</v>
      </c>
      <c r="H10" s="238">
        <f>SUM(tbPersonnel[[#This Row],[Year 2023]:[Year 6]])</f>
        <v>0</v>
      </c>
      <c r="I10" s="236"/>
    </row>
    <row r="11" spans="1:9" ht="16.2">
      <c r="A11" s="236" t="s">
        <v>85</v>
      </c>
      <c r="B11" s="237" t="s">
        <v>85</v>
      </c>
      <c r="C11" s="237" t="s">
        <v>85</v>
      </c>
      <c r="D11" s="237" t="s">
        <v>85</v>
      </c>
      <c r="E11" s="237" t="s">
        <v>85</v>
      </c>
      <c r="F11" s="237" t="s">
        <v>85</v>
      </c>
      <c r="G11" s="237" t="s">
        <v>85</v>
      </c>
      <c r="H11" s="238">
        <f>SUM(tbPersonnel[[#This Row],[Year 2023]:[Year 6]])</f>
        <v>0</v>
      </c>
      <c r="I11" s="236"/>
    </row>
    <row r="12" spans="1:9" ht="16.2">
      <c r="A12" s="236" t="s">
        <v>85</v>
      </c>
      <c r="B12" s="237" t="s">
        <v>85</v>
      </c>
      <c r="C12" s="237" t="s">
        <v>85</v>
      </c>
      <c r="D12" s="237" t="s">
        <v>85</v>
      </c>
      <c r="E12" s="237" t="s">
        <v>85</v>
      </c>
      <c r="F12" s="237" t="s">
        <v>85</v>
      </c>
      <c r="G12" s="237" t="s">
        <v>85</v>
      </c>
      <c r="H12" s="238">
        <f>SUM(tbPersonnel[[#This Row],[Year 2023]:[Year 6]])</f>
        <v>0</v>
      </c>
      <c r="I12" s="236"/>
    </row>
    <row r="13" spans="1:9" ht="16.2">
      <c r="A13" s="236" t="s">
        <v>85</v>
      </c>
      <c r="B13" s="237" t="s">
        <v>85</v>
      </c>
      <c r="C13" s="237" t="s">
        <v>85</v>
      </c>
      <c r="D13" s="237" t="s">
        <v>85</v>
      </c>
      <c r="E13" s="237" t="s">
        <v>85</v>
      </c>
      <c r="F13" s="237" t="s">
        <v>85</v>
      </c>
      <c r="G13" s="237" t="s">
        <v>85</v>
      </c>
      <c r="H13" s="238">
        <f>SUM(tbPersonnel[[#This Row],[Year 2023]:[Year 6]])</f>
        <v>0</v>
      </c>
      <c r="I13" s="236"/>
    </row>
    <row r="14" spans="1:9" ht="16.2">
      <c r="A14" s="236" t="s">
        <v>85</v>
      </c>
      <c r="B14" s="237" t="s">
        <v>85</v>
      </c>
      <c r="C14" s="237" t="s">
        <v>85</v>
      </c>
      <c r="D14" s="237" t="s">
        <v>85</v>
      </c>
      <c r="E14" s="237" t="s">
        <v>85</v>
      </c>
      <c r="F14" s="237" t="s">
        <v>85</v>
      </c>
      <c r="G14" s="237" t="s">
        <v>85</v>
      </c>
      <c r="H14" s="238">
        <f>SUM(tbPersonnel[[#This Row],[Year 2023]:[Year 6]])</f>
        <v>0</v>
      </c>
      <c r="I14" s="236"/>
    </row>
    <row r="15" spans="1:9" ht="16.2">
      <c r="A15" s="236"/>
      <c r="B15" s="237"/>
      <c r="C15" s="237"/>
      <c r="D15" s="237"/>
      <c r="E15" s="237"/>
      <c r="F15" s="237"/>
      <c r="G15" s="237"/>
      <c r="H15" s="238">
        <f>SUM(tbPersonnel[[#This Row],[Year 2023]:[Year 6]])</f>
        <v>0</v>
      </c>
      <c r="I15" s="236"/>
    </row>
    <row r="16" spans="1:9" ht="16.2">
      <c r="A16" s="236"/>
      <c r="B16" s="237"/>
      <c r="C16" s="237"/>
      <c r="D16" s="237"/>
      <c r="E16" s="237"/>
      <c r="F16" s="237"/>
      <c r="G16" s="237"/>
      <c r="H16" s="238">
        <f>SUM(tbPersonnel[[#This Row],[Year 2023]:[Year 6]])</f>
        <v>0</v>
      </c>
      <c r="I16" s="236"/>
    </row>
    <row r="17" spans="1:9" ht="16.2">
      <c r="A17" s="236"/>
      <c r="B17" s="237"/>
      <c r="C17" s="237"/>
      <c r="D17" s="237"/>
      <c r="E17" s="237"/>
      <c r="F17" s="237"/>
      <c r="G17" s="237"/>
      <c r="H17" s="238">
        <f>SUM(tbPersonnel[[#This Row],[Year 2023]:[Year 6]])</f>
        <v>0</v>
      </c>
      <c r="I17" s="236"/>
    </row>
    <row r="18" spans="1:9" ht="16.2">
      <c r="A18" s="236"/>
      <c r="B18" s="237"/>
      <c r="C18" s="237"/>
      <c r="D18" s="237"/>
      <c r="E18" s="237"/>
      <c r="F18" s="237"/>
      <c r="G18" s="237"/>
      <c r="H18" s="238">
        <f>SUM(tbPersonnel[[#This Row],[Year 2023]:[Year 6]])</f>
        <v>0</v>
      </c>
      <c r="I18" s="236"/>
    </row>
    <row r="19" spans="1:9" ht="16.2">
      <c r="A19" s="236"/>
      <c r="B19" s="237"/>
      <c r="C19" s="237"/>
      <c r="D19" s="237"/>
      <c r="E19" s="237"/>
      <c r="F19" s="237"/>
      <c r="G19" s="237"/>
      <c r="H19" s="238">
        <f>SUM(tbPersonnel[[#This Row],[Year 2023]:[Year 6]])</f>
        <v>0</v>
      </c>
      <c r="I19" s="236"/>
    </row>
    <row r="20" spans="1:9" ht="16.2">
      <c r="A20" s="236"/>
      <c r="B20" s="237"/>
      <c r="C20" s="237"/>
      <c r="D20" s="237"/>
      <c r="E20" s="237"/>
      <c r="F20" s="237"/>
      <c r="G20" s="237"/>
      <c r="H20" s="238">
        <f>SUM(tbPersonnel[[#This Row],[Year 2023]:[Year 6]])</f>
        <v>0</v>
      </c>
      <c r="I20" s="236"/>
    </row>
    <row r="21" spans="1:9" ht="16.2">
      <c r="A21" s="236"/>
      <c r="B21" s="237"/>
      <c r="C21" s="237"/>
      <c r="D21" s="237"/>
      <c r="E21" s="237"/>
      <c r="F21" s="237"/>
      <c r="G21" s="237"/>
      <c r="H21" s="238">
        <f>SUM(tbPersonnel[[#This Row],[Year 2023]:[Year 6]])</f>
        <v>0</v>
      </c>
      <c r="I21" s="236"/>
    </row>
    <row r="22" spans="1:9" ht="16.2">
      <c r="A22" s="236"/>
      <c r="B22" s="237"/>
      <c r="C22" s="237"/>
      <c r="D22" s="237"/>
      <c r="E22" s="237"/>
      <c r="F22" s="237"/>
      <c r="G22" s="237"/>
      <c r="H22" s="238">
        <f>SUM(tbPersonnel[[#This Row],[Year 2023]:[Year 6]])</f>
        <v>0</v>
      </c>
      <c r="I22" s="236"/>
    </row>
    <row r="23" spans="1:9" ht="16.2">
      <c r="A23" s="236"/>
      <c r="B23" s="237"/>
      <c r="C23" s="237"/>
      <c r="D23" s="237"/>
      <c r="E23" s="237"/>
      <c r="F23" s="237"/>
      <c r="G23" s="237"/>
      <c r="H23" s="238">
        <f>SUM(tbPersonnel[[#This Row],[Year 2023]:[Year 6]])</f>
        <v>0</v>
      </c>
      <c r="I23" s="236"/>
    </row>
    <row r="24" spans="1:9" ht="16.2">
      <c r="A24" s="236"/>
      <c r="B24" s="237"/>
      <c r="C24" s="237"/>
      <c r="D24" s="237"/>
      <c r="E24" s="237"/>
      <c r="F24" s="237"/>
      <c r="G24" s="237"/>
      <c r="H24" s="238">
        <f>SUM(tbPersonnel[[#This Row],[Year 2023]:[Year 6]])</f>
        <v>0</v>
      </c>
      <c r="I24" s="236"/>
    </row>
    <row r="25" spans="1:9" ht="16.2">
      <c r="A25" s="236"/>
      <c r="B25" s="237"/>
      <c r="C25" s="237"/>
      <c r="D25" s="237"/>
      <c r="E25" s="237"/>
      <c r="F25" s="237"/>
      <c r="G25" s="237"/>
      <c r="H25" s="238">
        <f>SUM(tbPersonnel[[#This Row],[Year 2023]:[Year 6]])</f>
        <v>0</v>
      </c>
      <c r="I25" s="236"/>
    </row>
    <row r="26" spans="1:9" ht="16.2">
      <c r="A26" s="236"/>
      <c r="B26" s="237"/>
      <c r="C26" s="237"/>
      <c r="D26" s="237"/>
      <c r="E26" s="237"/>
      <c r="F26" s="237"/>
      <c r="G26" s="237"/>
      <c r="H26" s="238">
        <f>SUM(tbPersonnel[[#This Row],[Year 2023]:[Year 6]])</f>
        <v>0</v>
      </c>
      <c r="I26" s="236"/>
    </row>
    <row r="27" spans="1:9" ht="16.2">
      <c r="A27" s="236" t="s">
        <v>85</v>
      </c>
      <c r="B27" s="237" t="s">
        <v>85</v>
      </c>
      <c r="C27" s="237" t="s">
        <v>85</v>
      </c>
      <c r="D27" s="237" t="s">
        <v>85</v>
      </c>
      <c r="E27" s="237" t="s">
        <v>85</v>
      </c>
      <c r="F27" s="237" t="s">
        <v>85</v>
      </c>
      <c r="G27" s="237" t="s">
        <v>85</v>
      </c>
      <c r="H27" s="238">
        <f>SUM(tbPersonnel[[#This Row],[Year 2023]:[Year 6]])</f>
        <v>0</v>
      </c>
      <c r="I27" s="236"/>
    </row>
    <row r="28" spans="1:9" ht="16.2">
      <c r="A28" s="236" t="s">
        <v>85</v>
      </c>
      <c r="B28" s="237" t="s">
        <v>85</v>
      </c>
      <c r="C28" s="237" t="s">
        <v>85</v>
      </c>
      <c r="D28" s="237" t="s">
        <v>85</v>
      </c>
      <c r="E28" s="237" t="s">
        <v>85</v>
      </c>
      <c r="F28" s="237" t="s">
        <v>85</v>
      </c>
      <c r="G28" s="237" t="s">
        <v>85</v>
      </c>
      <c r="H28" s="238">
        <f>SUM(tbPersonnel[[#This Row],[Year 2023]:[Year 6]])</f>
        <v>0</v>
      </c>
      <c r="I28" s="236"/>
    </row>
    <row r="29" spans="1:9" ht="16.2">
      <c r="A29" s="236" t="s">
        <v>85</v>
      </c>
      <c r="B29" s="237" t="s">
        <v>85</v>
      </c>
      <c r="C29" s="237" t="s">
        <v>85</v>
      </c>
      <c r="D29" s="237" t="s">
        <v>85</v>
      </c>
      <c r="E29" s="237" t="s">
        <v>85</v>
      </c>
      <c r="F29" s="237" t="s">
        <v>85</v>
      </c>
      <c r="G29" s="237" t="s">
        <v>85</v>
      </c>
      <c r="H29" s="238">
        <f>SUM(tbPersonnel[[#This Row],[Year 2023]:[Year 6]])</f>
        <v>0</v>
      </c>
      <c r="I29" s="236"/>
    </row>
    <row r="30" spans="1:9" ht="16.2">
      <c r="A30" s="236" t="s">
        <v>85</v>
      </c>
      <c r="B30" s="237" t="s">
        <v>85</v>
      </c>
      <c r="C30" s="237" t="s">
        <v>85</v>
      </c>
      <c r="D30" s="237" t="s">
        <v>85</v>
      </c>
      <c r="E30" s="237" t="s">
        <v>85</v>
      </c>
      <c r="F30" s="237" t="s">
        <v>85</v>
      </c>
      <c r="G30" s="237" t="s">
        <v>85</v>
      </c>
      <c r="H30" s="238">
        <f>SUM(tbPersonnel[[#This Row],[Year 2023]:[Year 6]])</f>
        <v>0</v>
      </c>
      <c r="I30" s="236"/>
    </row>
    <row r="31" spans="1:9" ht="16.2">
      <c r="A31" s="236" t="s">
        <v>85</v>
      </c>
      <c r="B31" s="237" t="s">
        <v>85</v>
      </c>
      <c r="C31" s="237" t="s">
        <v>85</v>
      </c>
      <c r="D31" s="237" t="s">
        <v>85</v>
      </c>
      <c r="E31" s="237" t="s">
        <v>85</v>
      </c>
      <c r="F31" s="237" t="s">
        <v>85</v>
      </c>
      <c r="G31" s="237" t="s">
        <v>85</v>
      </c>
      <c r="H31" s="238">
        <f>SUM(tbPersonnel[[#This Row],[Year 2023]:[Year 6]])</f>
        <v>0</v>
      </c>
      <c r="I31" s="236"/>
    </row>
    <row r="32" spans="1:9" ht="16.2">
      <c r="A32" s="239" t="s">
        <v>60</v>
      </c>
      <c r="B32" s="240">
        <f>SUBTOTAL(109,tbPersonnel[Year 2023])</f>
        <v>0</v>
      </c>
      <c r="C32" s="240">
        <f>SUBTOTAL(109,tbPersonnel[Year 2024])</f>
        <v>0</v>
      </c>
      <c r="D32" s="240">
        <f>SUBTOTAL(109,tbPersonnel[Year 2025])</f>
        <v>0</v>
      </c>
      <c r="E32" s="240">
        <f>SUBTOTAL(109,tbPersonnel[Year 2026])</f>
        <v>0</v>
      </c>
      <c r="F32" s="240">
        <f>SUBTOTAL(109,tbPersonnel[Year 2027])</f>
        <v>0</v>
      </c>
      <c r="G32" s="240">
        <f>SUBTOTAL(109,tbPersonnel[Year 6])</f>
        <v>0</v>
      </c>
      <c r="H32" s="240">
        <f>SUM(tbPersonnel[[#Totals],[Year 2023]:[Year 6]])</f>
        <v>0</v>
      </c>
      <c r="I32" s="239"/>
    </row>
  </sheetData>
  <sheetProtection formatCells="0" formatColumns="0" insertRows="0"/>
  <protectedRanges>
    <protectedRange sqref="B5:G8 A9:G31" name="Range1"/>
    <protectedRange sqref="A5:G8" name="Range1_1"/>
  </protectedRanges>
  <dataConsolidate/>
  <mergeCells count="3">
    <mergeCell ref="A2:I2"/>
    <mergeCell ref="A3:I3"/>
    <mergeCell ref="A1:I1"/>
  </mergeCells>
  <conditionalFormatting sqref="A2:I32">
    <cfRule type="expression" dxfId="40" priority="1">
      <formula>AND(CELL("protect",A2),Check_Locked)</formula>
    </cfRule>
  </conditionalFormatting>
  <printOptions horizontalCentered="1"/>
  <pageMargins left="0.3" right="0.3" top="0.3" bottom="0.3" header="0.3" footer="0.3"/>
  <pageSetup scale="82" fitToHeight="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Consultants">
    <tabColor theme="6" tint="0.39997558519241921"/>
    <pageSetUpPr fitToPage="1"/>
  </sheetPr>
  <dimension ref="A1:I34"/>
  <sheetViews>
    <sheetView tabSelected="1" zoomScaleNormal="100" workbookViewId="0">
      <selection sqref="A1:I32"/>
    </sheetView>
  </sheetViews>
  <sheetFormatPr defaultColWidth="8.88671875" defaultRowHeight="14.4"/>
  <cols>
    <col min="1" max="1" width="22.6640625" style="12" customWidth="1"/>
    <col min="2" max="6" width="12.5546875" style="12" customWidth="1"/>
    <col min="7" max="7" width="9" style="12" hidden="1" customWidth="1"/>
    <col min="8" max="8" width="15.33203125" style="12" customWidth="1"/>
    <col min="9" max="9" width="60.6640625" style="12" customWidth="1"/>
    <col min="10" max="16384" width="8.88671875" style="12"/>
  </cols>
  <sheetData>
    <row r="1" spans="1:9" ht="40.200000000000003" customHeight="1" thickBot="1">
      <c r="A1" s="241" t="s">
        <v>461</v>
      </c>
      <c r="B1" s="242"/>
      <c r="C1" s="242"/>
      <c r="D1" s="242"/>
      <c r="E1" s="242"/>
      <c r="F1" s="242"/>
      <c r="G1" s="242"/>
      <c r="H1" s="242"/>
      <c r="I1" s="243"/>
    </row>
    <row r="2" spans="1:9" ht="39.6" customHeight="1" thickBot="1">
      <c r="A2" s="253" t="s">
        <v>468</v>
      </c>
      <c r="B2" s="254"/>
      <c r="C2" s="254"/>
      <c r="D2" s="254"/>
      <c r="E2" s="254"/>
      <c r="F2" s="254"/>
      <c r="G2" s="254"/>
      <c r="H2" s="254"/>
      <c r="I2" s="255"/>
    </row>
    <row r="3" spans="1:9" ht="58.8" customHeight="1">
      <c r="A3" s="256" t="s">
        <v>469</v>
      </c>
      <c r="B3" s="257"/>
      <c r="C3" s="257"/>
      <c r="D3" s="257"/>
      <c r="E3" s="257"/>
      <c r="F3" s="257"/>
      <c r="G3" s="257"/>
      <c r="H3" s="257"/>
      <c r="I3" s="258"/>
    </row>
    <row r="4" spans="1:9" ht="32.4">
      <c r="A4" s="260" t="s">
        <v>8</v>
      </c>
      <c r="B4" s="261" t="s">
        <v>462</v>
      </c>
      <c r="C4" s="261" t="s">
        <v>463</v>
      </c>
      <c r="D4" s="261" t="s">
        <v>464</v>
      </c>
      <c r="E4" s="261" t="s">
        <v>465</v>
      </c>
      <c r="F4" s="261" t="s">
        <v>466</v>
      </c>
      <c r="G4" s="261" t="s">
        <v>52</v>
      </c>
      <c r="H4" s="261" t="s">
        <v>2</v>
      </c>
      <c r="I4" s="262" t="s">
        <v>1</v>
      </c>
    </row>
    <row r="5" spans="1:9">
      <c r="A5" s="136" t="s">
        <v>85</v>
      </c>
      <c r="B5" s="137" t="s">
        <v>85</v>
      </c>
      <c r="C5" s="137" t="s">
        <v>85</v>
      </c>
      <c r="D5" s="137" t="s">
        <v>85</v>
      </c>
      <c r="E5" s="137" t="s">
        <v>85</v>
      </c>
      <c r="F5" s="137" t="s">
        <v>85</v>
      </c>
      <c r="G5" s="137" t="s">
        <v>85</v>
      </c>
      <c r="H5" s="138">
        <f>SUM(tbConsultants[[#This Row],[Year 2023]:[Year 6]])</f>
        <v>0</v>
      </c>
      <c r="I5" s="136"/>
    </row>
    <row r="6" spans="1:9">
      <c r="A6" s="136" t="s">
        <v>85</v>
      </c>
      <c r="B6" s="137" t="s">
        <v>85</v>
      </c>
      <c r="C6" s="137" t="s">
        <v>85</v>
      </c>
      <c r="D6" s="137" t="s">
        <v>85</v>
      </c>
      <c r="E6" s="137" t="s">
        <v>85</v>
      </c>
      <c r="F6" s="137" t="s">
        <v>85</v>
      </c>
      <c r="G6" s="137" t="s">
        <v>85</v>
      </c>
      <c r="H6" s="138">
        <f>SUM(tbConsultants[[#This Row],[Year 2023]:[Year 6]])</f>
        <v>0</v>
      </c>
      <c r="I6" s="136"/>
    </row>
    <row r="7" spans="1:9">
      <c r="A7" s="136" t="s">
        <v>85</v>
      </c>
      <c r="B7" s="137" t="s">
        <v>85</v>
      </c>
      <c r="C7" s="137" t="s">
        <v>85</v>
      </c>
      <c r="D7" s="137" t="s">
        <v>85</v>
      </c>
      <c r="E7" s="137" t="s">
        <v>85</v>
      </c>
      <c r="F7" s="137" t="s">
        <v>85</v>
      </c>
      <c r="G7" s="137" t="s">
        <v>85</v>
      </c>
      <c r="H7" s="138">
        <f>SUM(tbConsultants[[#This Row],[Year 2023]:[Year 6]])</f>
        <v>0</v>
      </c>
      <c r="I7" s="136"/>
    </row>
    <row r="8" spans="1:9">
      <c r="A8" s="136" t="s">
        <v>85</v>
      </c>
      <c r="B8" s="137" t="s">
        <v>85</v>
      </c>
      <c r="C8" s="137" t="s">
        <v>85</v>
      </c>
      <c r="D8" s="137" t="s">
        <v>85</v>
      </c>
      <c r="E8" s="137" t="s">
        <v>85</v>
      </c>
      <c r="F8" s="137" t="s">
        <v>85</v>
      </c>
      <c r="G8" s="137" t="s">
        <v>85</v>
      </c>
      <c r="H8" s="138">
        <f>SUM(tbConsultants[[#This Row],[Year 2023]:[Year 6]])</f>
        <v>0</v>
      </c>
      <c r="I8" s="136"/>
    </row>
    <row r="9" spans="1:9">
      <c r="A9" s="136" t="s">
        <v>85</v>
      </c>
      <c r="B9" s="137" t="s">
        <v>85</v>
      </c>
      <c r="C9" s="137" t="s">
        <v>85</v>
      </c>
      <c r="D9" s="137" t="s">
        <v>85</v>
      </c>
      <c r="E9" s="137" t="s">
        <v>85</v>
      </c>
      <c r="F9" s="137" t="s">
        <v>85</v>
      </c>
      <c r="G9" s="137" t="s">
        <v>85</v>
      </c>
      <c r="H9" s="138">
        <f>SUM(tbConsultants[[#This Row],[Year 2023]:[Year 6]])</f>
        <v>0</v>
      </c>
      <c r="I9" s="136"/>
    </row>
    <row r="10" spans="1:9">
      <c r="A10" s="136" t="s">
        <v>85</v>
      </c>
      <c r="B10" s="137" t="s">
        <v>85</v>
      </c>
      <c r="C10" s="137" t="s">
        <v>85</v>
      </c>
      <c r="D10" s="137" t="s">
        <v>85</v>
      </c>
      <c r="E10" s="137" t="s">
        <v>85</v>
      </c>
      <c r="F10" s="137" t="s">
        <v>85</v>
      </c>
      <c r="G10" s="137" t="s">
        <v>85</v>
      </c>
      <c r="H10" s="138">
        <f>SUM(tbConsultants[[#This Row],[Year 2023]:[Year 6]])</f>
        <v>0</v>
      </c>
      <c r="I10" s="136"/>
    </row>
    <row r="11" spans="1:9">
      <c r="A11" s="136" t="s">
        <v>85</v>
      </c>
      <c r="B11" s="137" t="s">
        <v>85</v>
      </c>
      <c r="C11" s="137" t="s">
        <v>85</v>
      </c>
      <c r="D11" s="137" t="s">
        <v>85</v>
      </c>
      <c r="E11" s="137" t="s">
        <v>85</v>
      </c>
      <c r="F11" s="137" t="s">
        <v>85</v>
      </c>
      <c r="G11" s="137" t="s">
        <v>85</v>
      </c>
      <c r="H11" s="138">
        <f>SUM(tbConsultants[[#This Row],[Year 2023]:[Year 6]])</f>
        <v>0</v>
      </c>
      <c r="I11" s="136"/>
    </row>
    <row r="12" spans="1:9">
      <c r="A12" s="136" t="s">
        <v>85</v>
      </c>
      <c r="B12" s="137" t="s">
        <v>85</v>
      </c>
      <c r="C12" s="137" t="s">
        <v>85</v>
      </c>
      <c r="D12" s="137" t="s">
        <v>85</v>
      </c>
      <c r="E12" s="137" t="s">
        <v>85</v>
      </c>
      <c r="F12" s="137" t="s">
        <v>85</v>
      </c>
      <c r="G12" s="137" t="s">
        <v>85</v>
      </c>
      <c r="H12" s="138">
        <f>SUM(tbConsultants[[#This Row],[Year 2023]:[Year 6]])</f>
        <v>0</v>
      </c>
      <c r="I12" s="136"/>
    </row>
    <row r="13" spans="1:9">
      <c r="A13" s="136" t="s">
        <v>85</v>
      </c>
      <c r="B13" s="137" t="s">
        <v>85</v>
      </c>
      <c r="C13" s="137" t="s">
        <v>85</v>
      </c>
      <c r="D13" s="137" t="s">
        <v>85</v>
      </c>
      <c r="E13" s="137" t="s">
        <v>85</v>
      </c>
      <c r="F13" s="137" t="s">
        <v>85</v>
      </c>
      <c r="G13" s="137" t="s">
        <v>85</v>
      </c>
      <c r="H13" s="138">
        <f>SUM(tbConsultants[[#This Row],[Year 2023]:[Year 6]])</f>
        <v>0</v>
      </c>
      <c r="I13" s="136"/>
    </row>
    <row r="14" spans="1:9">
      <c r="A14" s="136" t="s">
        <v>85</v>
      </c>
      <c r="B14" s="137" t="s">
        <v>85</v>
      </c>
      <c r="C14" s="137" t="s">
        <v>85</v>
      </c>
      <c r="D14" s="137" t="s">
        <v>85</v>
      </c>
      <c r="E14" s="137" t="s">
        <v>85</v>
      </c>
      <c r="F14" s="137" t="s">
        <v>85</v>
      </c>
      <c r="G14" s="137" t="s">
        <v>85</v>
      </c>
      <c r="H14" s="138">
        <f>SUM(tbConsultants[[#This Row],[Year 2023]:[Year 6]])</f>
        <v>0</v>
      </c>
      <c r="I14" s="136"/>
    </row>
    <row r="15" spans="1:9">
      <c r="A15" s="136" t="s">
        <v>85</v>
      </c>
      <c r="B15" s="137" t="s">
        <v>85</v>
      </c>
      <c r="C15" s="137" t="s">
        <v>85</v>
      </c>
      <c r="D15" s="137" t="s">
        <v>85</v>
      </c>
      <c r="E15" s="137" t="s">
        <v>85</v>
      </c>
      <c r="F15" s="137" t="s">
        <v>85</v>
      </c>
      <c r="G15" s="137" t="s">
        <v>85</v>
      </c>
      <c r="H15" s="138">
        <f>SUM(tbConsultants[[#This Row],[Year 2023]:[Year 6]])</f>
        <v>0</v>
      </c>
      <c r="I15" s="136"/>
    </row>
    <row r="16" spans="1:9">
      <c r="A16" s="136" t="s">
        <v>85</v>
      </c>
      <c r="B16" s="137" t="s">
        <v>85</v>
      </c>
      <c r="C16" s="137" t="s">
        <v>85</v>
      </c>
      <c r="D16" s="137" t="s">
        <v>85</v>
      </c>
      <c r="E16" s="137" t="s">
        <v>85</v>
      </c>
      <c r="F16" s="137" t="s">
        <v>85</v>
      </c>
      <c r="G16" s="137" t="s">
        <v>85</v>
      </c>
      <c r="H16" s="138">
        <f>SUM(tbConsultants[[#This Row],[Year 2023]:[Year 6]])</f>
        <v>0</v>
      </c>
      <c r="I16" s="136"/>
    </row>
    <row r="17" spans="1:9">
      <c r="A17" s="136" t="s">
        <v>85</v>
      </c>
      <c r="B17" s="137" t="s">
        <v>85</v>
      </c>
      <c r="C17" s="137" t="s">
        <v>85</v>
      </c>
      <c r="D17" s="137" t="s">
        <v>85</v>
      </c>
      <c r="E17" s="137" t="s">
        <v>85</v>
      </c>
      <c r="F17" s="137" t="s">
        <v>85</v>
      </c>
      <c r="G17" s="137" t="s">
        <v>85</v>
      </c>
      <c r="H17" s="138">
        <f>SUM(tbConsultants[[#This Row],[Year 2023]:[Year 6]])</f>
        <v>0</v>
      </c>
      <c r="I17" s="136"/>
    </row>
    <row r="18" spans="1:9">
      <c r="A18" s="136" t="s">
        <v>85</v>
      </c>
      <c r="B18" s="137" t="s">
        <v>85</v>
      </c>
      <c r="C18" s="137" t="s">
        <v>85</v>
      </c>
      <c r="D18" s="137" t="s">
        <v>85</v>
      </c>
      <c r="E18" s="137" t="s">
        <v>85</v>
      </c>
      <c r="F18" s="137" t="s">
        <v>85</v>
      </c>
      <c r="G18" s="137" t="s">
        <v>85</v>
      </c>
      <c r="H18" s="138">
        <f>SUM(tbConsultants[[#This Row],[Year 2023]:[Year 6]])</f>
        <v>0</v>
      </c>
      <c r="I18" s="136"/>
    </row>
    <row r="19" spans="1:9">
      <c r="A19" s="136"/>
      <c r="B19" s="141"/>
      <c r="C19" s="141"/>
      <c r="D19" s="141"/>
      <c r="E19" s="141"/>
      <c r="F19" s="141"/>
      <c r="G19" s="141"/>
      <c r="H19" s="138">
        <f>SUM(tbConsultants[[#This Row],[Year 2023]:[Year 6]])</f>
        <v>0</v>
      </c>
      <c r="I19" s="136"/>
    </row>
    <row r="20" spans="1:9">
      <c r="A20" s="136"/>
      <c r="B20" s="141"/>
      <c r="C20" s="141"/>
      <c r="D20" s="141"/>
      <c r="E20" s="141"/>
      <c r="F20" s="141"/>
      <c r="G20" s="141"/>
      <c r="H20" s="138">
        <f>SUM(tbConsultants[[#This Row],[Year 2023]:[Year 6]])</f>
        <v>0</v>
      </c>
      <c r="I20" s="136"/>
    </row>
    <row r="21" spans="1:9">
      <c r="A21" s="136"/>
      <c r="B21" s="141"/>
      <c r="C21" s="141"/>
      <c r="D21" s="141"/>
      <c r="E21" s="141"/>
      <c r="F21" s="141"/>
      <c r="G21" s="141"/>
      <c r="H21" s="138">
        <f>SUM(tbConsultants[[#This Row],[Year 2023]:[Year 6]])</f>
        <v>0</v>
      </c>
      <c r="I21" s="136"/>
    </row>
    <row r="22" spans="1:9">
      <c r="A22" s="136"/>
      <c r="B22" s="141"/>
      <c r="C22" s="141"/>
      <c r="D22" s="141"/>
      <c r="E22" s="141"/>
      <c r="F22" s="141"/>
      <c r="G22" s="141"/>
      <c r="H22" s="138">
        <f>SUM(tbConsultants[[#This Row],[Year 2023]:[Year 6]])</f>
        <v>0</v>
      </c>
      <c r="I22" s="136"/>
    </row>
    <row r="23" spans="1:9">
      <c r="A23" s="136"/>
      <c r="B23" s="141"/>
      <c r="C23" s="141"/>
      <c r="D23" s="141"/>
      <c r="E23" s="141"/>
      <c r="F23" s="141"/>
      <c r="G23" s="141"/>
      <c r="H23" s="138">
        <f>SUM(tbConsultants[[#This Row],[Year 2023]:[Year 6]])</f>
        <v>0</v>
      </c>
      <c r="I23" s="136"/>
    </row>
    <row r="24" spans="1:9">
      <c r="A24" s="136"/>
      <c r="B24" s="141"/>
      <c r="C24" s="141"/>
      <c r="D24" s="141"/>
      <c r="E24" s="141"/>
      <c r="F24" s="141"/>
      <c r="G24" s="141"/>
      <c r="H24" s="138">
        <f>SUM(tbConsultants[[#This Row],[Year 2023]:[Year 6]])</f>
        <v>0</v>
      </c>
      <c r="I24" s="136"/>
    </row>
    <row r="25" spans="1:9">
      <c r="A25" s="136"/>
      <c r="B25" s="141"/>
      <c r="C25" s="141"/>
      <c r="D25" s="141"/>
      <c r="E25" s="141"/>
      <c r="F25" s="141"/>
      <c r="G25" s="141"/>
      <c r="H25" s="138">
        <f>SUM(tbConsultants[[#This Row],[Year 2023]:[Year 6]])</f>
        <v>0</v>
      </c>
      <c r="I25" s="136"/>
    </row>
    <row r="26" spans="1:9">
      <c r="A26" s="136"/>
      <c r="B26" s="141"/>
      <c r="C26" s="141"/>
      <c r="D26" s="141"/>
      <c r="E26" s="141"/>
      <c r="F26" s="141"/>
      <c r="G26" s="141"/>
      <c r="H26" s="138">
        <f>SUM(tbConsultants[[#This Row],[Year 2023]:[Year 6]])</f>
        <v>0</v>
      </c>
      <c r="I26" s="136"/>
    </row>
    <row r="27" spans="1:9">
      <c r="A27" s="136"/>
      <c r="B27" s="141"/>
      <c r="C27" s="141"/>
      <c r="D27" s="141"/>
      <c r="E27" s="141"/>
      <c r="F27" s="141"/>
      <c r="G27" s="141"/>
      <c r="H27" s="138">
        <f>SUM(tbConsultants[[#This Row],[Year 2023]:[Year 6]])</f>
        <v>0</v>
      </c>
      <c r="I27" s="136"/>
    </row>
    <row r="28" spans="1:9">
      <c r="A28" s="136"/>
      <c r="B28" s="141"/>
      <c r="C28" s="141"/>
      <c r="D28" s="141"/>
      <c r="E28" s="141"/>
      <c r="F28" s="141"/>
      <c r="G28" s="141"/>
      <c r="H28" s="138">
        <f>SUM(tbConsultants[[#This Row],[Year 2023]:[Year 6]])</f>
        <v>0</v>
      </c>
      <c r="I28" s="136"/>
    </row>
    <row r="29" spans="1:9">
      <c r="A29" s="136"/>
      <c r="B29" s="141"/>
      <c r="C29" s="141"/>
      <c r="D29" s="141"/>
      <c r="E29" s="141"/>
      <c r="F29" s="141"/>
      <c r="G29" s="141"/>
      <c r="H29" s="138">
        <f>SUM(tbConsultants[[#This Row],[Year 2023]:[Year 6]])</f>
        <v>0</v>
      </c>
      <c r="I29" s="136"/>
    </row>
    <row r="30" spans="1:9">
      <c r="A30" s="136"/>
      <c r="B30" s="141"/>
      <c r="C30" s="141"/>
      <c r="D30" s="141"/>
      <c r="E30" s="141"/>
      <c r="F30" s="141"/>
      <c r="G30" s="141"/>
      <c r="H30" s="138">
        <f>SUM(tbConsultants[[#This Row],[Year 2023]:[Year 6]])</f>
        <v>0</v>
      </c>
      <c r="I30" s="136"/>
    </row>
    <row r="31" spans="1:9">
      <c r="A31" s="136"/>
      <c r="B31" s="137"/>
      <c r="C31" s="137"/>
      <c r="D31" s="137"/>
      <c r="E31" s="137"/>
      <c r="F31" s="137"/>
      <c r="G31" s="137"/>
      <c r="H31" s="138">
        <f>SUM(tbConsultants[[#This Row],[Year 2023]:[Year 6]])</f>
        <v>0</v>
      </c>
      <c r="I31" s="136"/>
    </row>
    <row r="32" spans="1:9">
      <c r="A32" s="139" t="s">
        <v>0</v>
      </c>
      <c r="B32" s="140">
        <f>SUBTOTAL(109,tbConsultants[Year 2023])</f>
        <v>0</v>
      </c>
      <c r="C32" s="140">
        <f>SUBTOTAL(109,tbConsultants[Year 2024])</f>
        <v>0</v>
      </c>
      <c r="D32" s="140">
        <f>SUBTOTAL(109,tbConsultants[Year 2025])</f>
        <v>0</v>
      </c>
      <c r="E32" s="140">
        <f>SUBTOTAL(109,tbConsultants[Year 2026])</f>
        <v>0</v>
      </c>
      <c r="F32" s="140">
        <f>SUBTOTAL(109,tbConsultants[Year 2027])</f>
        <v>0</v>
      </c>
      <c r="G32" s="259">
        <f>SUBTOTAL(109,tbConsultants[Year 6])</f>
        <v>0</v>
      </c>
      <c r="H32" s="259">
        <f>SUM(tbConsultants[[#Totals],[Year 2023]:[Year 6]])</f>
        <v>0</v>
      </c>
      <c r="I32" s="139"/>
    </row>
    <row r="34" spans="1:1">
      <c r="A34" s="155" t="s">
        <v>458</v>
      </c>
    </row>
  </sheetData>
  <sheetProtection formatCells="0" formatColumns="0" insertRows="0"/>
  <protectedRanges>
    <protectedRange sqref="A5:G31" name="Range1_1"/>
  </protectedRanges>
  <dataConsolidate/>
  <mergeCells count="3">
    <mergeCell ref="A2:I2"/>
    <mergeCell ref="A3:I3"/>
    <mergeCell ref="A1:I1"/>
  </mergeCells>
  <conditionalFormatting sqref="A2:A3 A5:I32">
    <cfRule type="expression" dxfId="39" priority="2">
      <formula>AND(CELL("protect",A2),Check_Locked)</formula>
    </cfRule>
  </conditionalFormatting>
  <conditionalFormatting sqref="A4:I4">
    <cfRule type="expression" dxfId="12" priority="1">
      <formula>AND(CELL("protect",A4),Check_Locked)</formula>
    </cfRule>
  </conditionalFormatting>
  <printOptions horizontalCentered="1"/>
  <pageMargins left="0.3" right="0.3" top="0.3" bottom="0.3" header="0.3" footer="0.3"/>
  <pageSetup scale="82" fitToHeight="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Evaluation">
    <tabColor theme="6" tint="0.39997558519241921"/>
    <pageSetUpPr fitToPage="1"/>
  </sheetPr>
  <dimension ref="A1:I22"/>
  <sheetViews>
    <sheetView zoomScaleNormal="100" workbookViewId="0">
      <selection activeCell="A4" sqref="A4"/>
    </sheetView>
  </sheetViews>
  <sheetFormatPr defaultColWidth="9.109375" defaultRowHeight="14.4"/>
  <cols>
    <col min="1" max="1" width="22.6640625" customWidth="1"/>
    <col min="2" max="6" width="12.5546875" customWidth="1"/>
    <col min="7" max="7" width="11.5546875" hidden="1" customWidth="1"/>
    <col min="8" max="8" width="15.33203125" customWidth="1"/>
    <col min="9" max="9" width="60.6640625" customWidth="1"/>
  </cols>
  <sheetData>
    <row r="1" spans="1:9" ht="15" thickBot="1">
      <c r="A1" s="199" t="s">
        <v>58</v>
      </c>
      <c r="B1" s="200"/>
      <c r="C1" s="200"/>
      <c r="D1" s="200"/>
      <c r="E1" s="200"/>
      <c r="F1" s="200"/>
      <c r="G1" s="200"/>
      <c r="H1" s="200"/>
      <c r="I1" s="201"/>
    </row>
    <row r="2" spans="1:9" ht="46.5" customHeight="1">
      <c r="A2" s="203" t="s">
        <v>59</v>
      </c>
      <c r="B2" s="204"/>
      <c r="C2" s="204"/>
      <c r="D2" s="204"/>
      <c r="E2" s="204"/>
      <c r="F2" s="204"/>
      <c r="G2" s="204"/>
      <c r="H2" s="204"/>
      <c r="I2" s="205"/>
    </row>
    <row r="3" spans="1:9" ht="15" thickBot="1">
      <c r="A3" s="45" t="s">
        <v>8</v>
      </c>
      <c r="B3" s="46" t="s">
        <v>7</v>
      </c>
      <c r="C3" s="46" t="s">
        <v>6</v>
      </c>
      <c r="D3" s="46" t="s">
        <v>5</v>
      </c>
      <c r="E3" s="46" t="s">
        <v>4</v>
      </c>
      <c r="F3" s="46" t="s">
        <v>3</v>
      </c>
      <c r="G3" s="46" t="s">
        <v>52</v>
      </c>
      <c r="H3" s="46" t="s">
        <v>2</v>
      </c>
      <c r="I3" s="47" t="s">
        <v>1</v>
      </c>
    </row>
    <row r="4" spans="1:9">
      <c r="A4" s="142" t="s">
        <v>85</v>
      </c>
      <c r="B4" s="143" t="s">
        <v>85</v>
      </c>
      <c r="C4" s="143" t="s">
        <v>85</v>
      </c>
      <c r="D4" s="143" t="s">
        <v>85</v>
      </c>
      <c r="E4" s="143" t="s">
        <v>85</v>
      </c>
      <c r="F4" s="143" t="s">
        <v>85</v>
      </c>
      <c r="G4" s="143" t="s">
        <v>85</v>
      </c>
      <c r="H4" s="144">
        <f>SUM(Evaluation!$B4:$G4)</f>
        <v>0</v>
      </c>
      <c r="I4" s="142"/>
    </row>
    <row r="5" spans="1:9">
      <c r="A5" s="142" t="s">
        <v>85</v>
      </c>
      <c r="B5" s="143" t="s">
        <v>85</v>
      </c>
      <c r="C5" s="143" t="s">
        <v>85</v>
      </c>
      <c r="D5" s="143" t="s">
        <v>85</v>
      </c>
      <c r="E5" s="143" t="s">
        <v>85</v>
      </c>
      <c r="F5" s="143" t="s">
        <v>85</v>
      </c>
      <c r="G5" s="143" t="s">
        <v>85</v>
      </c>
      <c r="H5" s="144">
        <f>SUM(Evaluation!$B5:$G5)</f>
        <v>0</v>
      </c>
      <c r="I5" s="142"/>
    </row>
    <row r="6" spans="1:9">
      <c r="A6" s="142" t="s">
        <v>85</v>
      </c>
      <c r="B6" s="143" t="s">
        <v>85</v>
      </c>
      <c r="C6" s="143" t="s">
        <v>85</v>
      </c>
      <c r="D6" s="143" t="s">
        <v>85</v>
      </c>
      <c r="E6" s="143" t="s">
        <v>85</v>
      </c>
      <c r="F6" s="143" t="s">
        <v>85</v>
      </c>
      <c r="G6" s="143" t="s">
        <v>85</v>
      </c>
      <c r="H6" s="144">
        <f>SUM(Evaluation!$B6:$G6)</f>
        <v>0</v>
      </c>
      <c r="I6" s="142"/>
    </row>
    <row r="7" spans="1:9" ht="15.75" customHeight="1">
      <c r="A7" s="142" t="s">
        <v>85</v>
      </c>
      <c r="B7" s="143" t="s">
        <v>85</v>
      </c>
      <c r="C7" s="143" t="s">
        <v>85</v>
      </c>
      <c r="D7" s="143" t="s">
        <v>85</v>
      </c>
      <c r="E7" s="143" t="s">
        <v>85</v>
      </c>
      <c r="F7" s="143" t="s">
        <v>85</v>
      </c>
      <c r="G7" s="143" t="s">
        <v>85</v>
      </c>
      <c r="H7" s="144">
        <f>SUM(Evaluation!$B7:$G7)</f>
        <v>0</v>
      </c>
      <c r="I7" s="142"/>
    </row>
    <row r="8" spans="1:9">
      <c r="A8" s="142" t="s">
        <v>85</v>
      </c>
      <c r="B8" s="143" t="s">
        <v>85</v>
      </c>
      <c r="C8" s="143" t="s">
        <v>85</v>
      </c>
      <c r="D8" s="143" t="s">
        <v>85</v>
      </c>
      <c r="E8" s="143" t="s">
        <v>85</v>
      </c>
      <c r="F8" s="143" t="s">
        <v>85</v>
      </c>
      <c r="G8" s="143" t="s">
        <v>85</v>
      </c>
      <c r="H8" s="144">
        <f>SUM(Evaluation!$B8:$G8)</f>
        <v>0</v>
      </c>
      <c r="I8" s="142"/>
    </row>
    <row r="9" spans="1:9">
      <c r="A9" s="142" t="s">
        <v>85</v>
      </c>
      <c r="B9" s="143" t="s">
        <v>85</v>
      </c>
      <c r="C9" s="143" t="s">
        <v>85</v>
      </c>
      <c r="D9" s="143" t="s">
        <v>85</v>
      </c>
      <c r="E9" s="143" t="s">
        <v>85</v>
      </c>
      <c r="F9" s="143" t="s">
        <v>85</v>
      </c>
      <c r="G9" s="143" t="s">
        <v>85</v>
      </c>
      <c r="H9" s="144">
        <f>SUM(Evaluation!$B9:$G9)</f>
        <v>0</v>
      </c>
      <c r="I9" s="142"/>
    </row>
    <row r="10" spans="1:9">
      <c r="A10" s="142" t="s">
        <v>85</v>
      </c>
      <c r="B10" s="143" t="s">
        <v>85</v>
      </c>
      <c r="C10" s="143" t="s">
        <v>85</v>
      </c>
      <c r="D10" s="143" t="s">
        <v>85</v>
      </c>
      <c r="E10" s="143" t="s">
        <v>85</v>
      </c>
      <c r="F10" s="143" t="s">
        <v>85</v>
      </c>
      <c r="G10" s="143" t="s">
        <v>85</v>
      </c>
      <c r="H10" s="144">
        <f>SUM(Evaluation!$B10:$G10)</f>
        <v>0</v>
      </c>
      <c r="I10" s="142"/>
    </row>
    <row r="11" spans="1:9">
      <c r="A11" s="142" t="s">
        <v>85</v>
      </c>
      <c r="B11" s="143" t="s">
        <v>85</v>
      </c>
      <c r="C11" s="143" t="s">
        <v>85</v>
      </c>
      <c r="D11" s="143" t="s">
        <v>85</v>
      </c>
      <c r="E11" s="143" t="s">
        <v>85</v>
      </c>
      <c r="F11" s="143" t="s">
        <v>85</v>
      </c>
      <c r="G11" s="143" t="s">
        <v>85</v>
      </c>
      <c r="H11" s="144">
        <f>SUM(Evaluation!$B11:$G11)</f>
        <v>0</v>
      </c>
      <c r="I11" s="142"/>
    </row>
    <row r="12" spans="1:9">
      <c r="A12" s="142" t="s">
        <v>85</v>
      </c>
      <c r="B12" s="143" t="s">
        <v>85</v>
      </c>
      <c r="C12" s="143" t="s">
        <v>85</v>
      </c>
      <c r="D12" s="143" t="s">
        <v>85</v>
      </c>
      <c r="E12" s="143" t="s">
        <v>85</v>
      </c>
      <c r="F12" s="143" t="s">
        <v>85</v>
      </c>
      <c r="G12" s="143" t="s">
        <v>85</v>
      </c>
      <c r="H12" s="144">
        <f>SUM(Evaluation!$B12:$G12)</f>
        <v>0</v>
      </c>
      <c r="I12" s="142"/>
    </row>
    <row r="13" spans="1:9">
      <c r="A13" s="142" t="s">
        <v>85</v>
      </c>
      <c r="B13" s="143" t="s">
        <v>85</v>
      </c>
      <c r="C13" s="143" t="s">
        <v>85</v>
      </c>
      <c r="D13" s="143" t="s">
        <v>85</v>
      </c>
      <c r="E13" s="143" t="s">
        <v>85</v>
      </c>
      <c r="F13" s="143" t="s">
        <v>85</v>
      </c>
      <c r="G13" s="143" t="s">
        <v>85</v>
      </c>
      <c r="H13" s="144">
        <f>SUM(Evaluation!$B13:$G13)</f>
        <v>0</v>
      </c>
      <c r="I13" s="142"/>
    </row>
    <row r="14" spans="1:9">
      <c r="A14" s="142" t="s">
        <v>85</v>
      </c>
      <c r="B14" s="143" t="s">
        <v>85</v>
      </c>
      <c r="C14" s="143" t="s">
        <v>85</v>
      </c>
      <c r="D14" s="143" t="s">
        <v>85</v>
      </c>
      <c r="E14" s="143" t="s">
        <v>85</v>
      </c>
      <c r="F14" s="143" t="s">
        <v>85</v>
      </c>
      <c r="G14" s="143" t="s">
        <v>85</v>
      </c>
      <c r="H14" s="144">
        <f>SUM(Evaluation!$B14:$G14)</f>
        <v>0</v>
      </c>
      <c r="I14" s="142"/>
    </row>
    <row r="15" spans="1:9">
      <c r="A15" s="142" t="s">
        <v>85</v>
      </c>
      <c r="B15" s="143" t="s">
        <v>85</v>
      </c>
      <c r="C15" s="143" t="s">
        <v>85</v>
      </c>
      <c r="D15" s="143" t="s">
        <v>85</v>
      </c>
      <c r="E15" s="143" t="s">
        <v>85</v>
      </c>
      <c r="F15" s="143" t="s">
        <v>85</v>
      </c>
      <c r="G15" s="143" t="s">
        <v>85</v>
      </c>
      <c r="H15" s="144">
        <f>SUM(Evaluation!$B15:$G15)</f>
        <v>0</v>
      </c>
      <c r="I15" s="142"/>
    </row>
    <row r="16" spans="1:9">
      <c r="A16" s="142" t="s">
        <v>85</v>
      </c>
      <c r="B16" s="143" t="s">
        <v>85</v>
      </c>
      <c r="C16" s="143" t="s">
        <v>85</v>
      </c>
      <c r="D16" s="143" t="s">
        <v>85</v>
      </c>
      <c r="E16" s="143" t="s">
        <v>85</v>
      </c>
      <c r="F16" s="143" t="s">
        <v>85</v>
      </c>
      <c r="G16" s="143" t="s">
        <v>85</v>
      </c>
      <c r="H16" s="144">
        <f>SUM(Evaluation!$B16:$G16)</f>
        <v>0</v>
      </c>
      <c r="I16" s="142"/>
    </row>
    <row r="17" spans="1:9">
      <c r="A17" s="142" t="s">
        <v>85</v>
      </c>
      <c r="B17" s="143" t="s">
        <v>85</v>
      </c>
      <c r="C17" s="143" t="s">
        <v>85</v>
      </c>
      <c r="D17" s="143" t="s">
        <v>85</v>
      </c>
      <c r="E17" s="143" t="s">
        <v>85</v>
      </c>
      <c r="F17" s="143" t="s">
        <v>85</v>
      </c>
      <c r="G17" s="143" t="s">
        <v>85</v>
      </c>
      <c r="H17" s="144">
        <f>SUM(Evaluation!$B17:$G17)</f>
        <v>0</v>
      </c>
      <c r="I17" s="142"/>
    </row>
    <row r="18" spans="1:9">
      <c r="A18" s="142"/>
      <c r="B18" s="145"/>
      <c r="C18" s="145"/>
      <c r="D18" s="145"/>
      <c r="E18" s="145"/>
      <c r="F18" s="145"/>
      <c r="G18" s="145"/>
      <c r="H18" s="144">
        <f>SUM(Evaluation!$B18:$G18)</f>
        <v>0</v>
      </c>
      <c r="I18" s="142"/>
    </row>
    <row r="19" spans="1:9">
      <c r="A19" s="142"/>
      <c r="B19" s="145"/>
      <c r="C19" s="145"/>
      <c r="D19" s="145"/>
      <c r="E19" s="145"/>
      <c r="F19" s="145"/>
      <c r="G19" s="145"/>
      <c r="H19" s="144">
        <f>SUM(Evaluation!$B19:$G19)</f>
        <v>0</v>
      </c>
      <c r="I19" s="142"/>
    </row>
    <row r="20" spans="1:9">
      <c r="A20" s="142"/>
      <c r="B20" s="145"/>
      <c r="C20" s="145"/>
      <c r="D20" s="145"/>
      <c r="E20" s="145"/>
      <c r="F20" s="145"/>
      <c r="G20" s="145"/>
      <c r="H20" s="144">
        <f>SUM(Evaluation!$B20:$G20)</f>
        <v>0</v>
      </c>
      <c r="I20" s="142"/>
    </row>
    <row r="21" spans="1:9">
      <c r="A21" s="142" t="s">
        <v>85</v>
      </c>
      <c r="B21" s="143" t="s">
        <v>85</v>
      </c>
      <c r="C21" s="143" t="s">
        <v>85</v>
      </c>
      <c r="D21" s="143" t="s">
        <v>85</v>
      </c>
      <c r="E21" s="143" t="s">
        <v>85</v>
      </c>
      <c r="F21" s="143" t="s">
        <v>85</v>
      </c>
      <c r="G21" s="143" t="s">
        <v>85</v>
      </c>
      <c r="H21" s="144">
        <f>SUM(Evaluation!$B21:$G21)</f>
        <v>0</v>
      </c>
      <c r="I21" s="142"/>
    </row>
    <row r="22" spans="1:9">
      <c r="A22" s="146" t="s">
        <v>77</v>
      </c>
      <c r="B22" s="147">
        <f>SUBTOTAL(109,tbEvaluation[Year 1])</f>
        <v>0</v>
      </c>
      <c r="C22" s="147">
        <f>SUBTOTAL(109,tbEvaluation[Year 2])</f>
        <v>0</v>
      </c>
      <c r="D22" s="147">
        <f>SUBTOTAL(109,tbEvaluation[Year 3])</f>
        <v>0</v>
      </c>
      <c r="E22" s="147">
        <f>SUBTOTAL(109,tbEvaluation[Year 4])</f>
        <v>0</v>
      </c>
      <c r="F22" s="147">
        <f>SUBTOTAL(109,tbEvaluation[Year 5])</f>
        <v>0</v>
      </c>
      <c r="G22" s="149">
        <f>SUBTOTAL(109,tbEvaluation[Year 6])</f>
        <v>0</v>
      </c>
      <c r="H22" s="149">
        <f>SUM(tbEvaluation[[#Totals],[Year 1]:[Year 6]])</f>
        <v>0</v>
      </c>
      <c r="I22" s="146"/>
    </row>
  </sheetData>
  <sheetProtection sheet="1" objects="1" scenarios="1" formatCells="0" formatColumns="0" insertRows="0"/>
  <mergeCells count="2">
    <mergeCell ref="A1:I1"/>
    <mergeCell ref="A2:I2"/>
  </mergeCells>
  <conditionalFormatting sqref="A1:I22">
    <cfRule type="expression" dxfId="38" priority="1">
      <formula>AND(CELL("protect",A1),Check_Locked)</formula>
    </cfRule>
  </conditionalFormatting>
  <printOptions horizontalCentered="1"/>
  <pageMargins left="0.3" right="0.3" top="0.3" bottom="0.3" header="0.3" footer="0.3"/>
  <pageSetup scale="82" fitToHeight="0"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Equipment">
    <tabColor theme="6" tint="0.39997558519241921"/>
    <pageSetUpPr fitToPage="1"/>
  </sheetPr>
  <dimension ref="A1:I22"/>
  <sheetViews>
    <sheetView zoomScaleNormal="100" workbookViewId="0">
      <selection activeCell="A4" sqref="A4"/>
    </sheetView>
  </sheetViews>
  <sheetFormatPr defaultColWidth="8.88671875" defaultRowHeight="14.4"/>
  <cols>
    <col min="1" max="1" width="22.6640625" style="1" customWidth="1"/>
    <col min="2" max="6" width="12.5546875" style="1" customWidth="1"/>
    <col min="7" max="7" width="9.88671875" style="1" hidden="1" customWidth="1"/>
    <col min="8" max="8" width="15.33203125" style="1" customWidth="1"/>
    <col min="9" max="9" width="60.6640625" style="1" customWidth="1"/>
    <col min="10" max="16384" width="8.88671875" style="1"/>
  </cols>
  <sheetData>
    <row r="1" spans="1:9" ht="18.600000000000001" customHeight="1" thickBot="1">
      <c r="A1" s="199" t="s">
        <v>9</v>
      </c>
      <c r="B1" s="200"/>
      <c r="C1" s="200"/>
      <c r="D1" s="200"/>
      <c r="E1" s="200"/>
      <c r="F1" s="200"/>
      <c r="G1" s="200"/>
      <c r="H1" s="200"/>
      <c r="I1" s="201"/>
    </row>
    <row r="2" spans="1:9" ht="36" customHeight="1">
      <c r="A2" s="206" t="s">
        <v>10</v>
      </c>
      <c r="B2" s="204"/>
      <c r="C2" s="204"/>
      <c r="D2" s="204"/>
      <c r="E2" s="204"/>
      <c r="F2" s="204"/>
      <c r="G2" s="204"/>
      <c r="H2" s="204"/>
      <c r="I2" s="207"/>
    </row>
    <row r="3" spans="1:9" ht="15" customHeight="1" thickBot="1">
      <c r="A3" s="48" t="s">
        <v>8</v>
      </c>
      <c r="B3" s="49" t="s">
        <v>7</v>
      </c>
      <c r="C3" s="49" t="s">
        <v>6</v>
      </c>
      <c r="D3" s="49" t="s">
        <v>5</v>
      </c>
      <c r="E3" s="49" t="s">
        <v>4</v>
      </c>
      <c r="F3" s="50" t="s">
        <v>3</v>
      </c>
      <c r="G3" s="50" t="s">
        <v>52</v>
      </c>
      <c r="H3" s="49" t="s">
        <v>2</v>
      </c>
      <c r="I3" s="51" t="s">
        <v>1</v>
      </c>
    </row>
    <row r="4" spans="1:9">
      <c r="A4" s="142" t="s">
        <v>85</v>
      </c>
      <c r="B4" s="143" t="s">
        <v>85</v>
      </c>
      <c r="C4" s="143" t="s">
        <v>85</v>
      </c>
      <c r="D4" s="143" t="s">
        <v>85</v>
      </c>
      <c r="E4" s="143" t="s">
        <v>85</v>
      </c>
      <c r="F4" s="143" t="s">
        <v>85</v>
      </c>
      <c r="G4" s="143" t="s">
        <v>85</v>
      </c>
      <c r="H4" s="144">
        <f>SUM(Equipment!$B4:$G4)</f>
        <v>0</v>
      </c>
      <c r="I4" s="142"/>
    </row>
    <row r="5" spans="1:9">
      <c r="A5" s="142" t="s">
        <v>85</v>
      </c>
      <c r="B5" s="143" t="s">
        <v>85</v>
      </c>
      <c r="C5" s="143" t="s">
        <v>85</v>
      </c>
      <c r="D5" s="143" t="s">
        <v>85</v>
      </c>
      <c r="E5" s="143" t="s">
        <v>85</v>
      </c>
      <c r="F5" s="143" t="s">
        <v>85</v>
      </c>
      <c r="G5" s="143" t="s">
        <v>85</v>
      </c>
      <c r="H5" s="144">
        <f>SUM(Equipment!$B5:$G5)</f>
        <v>0</v>
      </c>
      <c r="I5" s="142"/>
    </row>
    <row r="6" spans="1:9">
      <c r="A6" s="142" t="s">
        <v>85</v>
      </c>
      <c r="B6" s="143" t="s">
        <v>85</v>
      </c>
      <c r="C6" s="143" t="s">
        <v>85</v>
      </c>
      <c r="D6" s="143" t="s">
        <v>85</v>
      </c>
      <c r="E6" s="143" t="s">
        <v>85</v>
      </c>
      <c r="F6" s="143" t="s">
        <v>85</v>
      </c>
      <c r="G6" s="143" t="s">
        <v>85</v>
      </c>
      <c r="H6" s="144">
        <f>SUM(Equipment!$B6:$G6)</f>
        <v>0</v>
      </c>
      <c r="I6" s="142"/>
    </row>
    <row r="7" spans="1:9">
      <c r="A7" s="142" t="s">
        <v>85</v>
      </c>
      <c r="B7" s="143" t="s">
        <v>85</v>
      </c>
      <c r="C7" s="143" t="s">
        <v>85</v>
      </c>
      <c r="D7" s="143" t="s">
        <v>85</v>
      </c>
      <c r="E7" s="143" t="s">
        <v>85</v>
      </c>
      <c r="F7" s="143" t="s">
        <v>85</v>
      </c>
      <c r="G7" s="143" t="s">
        <v>85</v>
      </c>
      <c r="H7" s="144">
        <f>SUM(Equipment!$B7:$G7)</f>
        <v>0</v>
      </c>
      <c r="I7" s="142"/>
    </row>
    <row r="8" spans="1:9">
      <c r="A8" s="142" t="s">
        <v>85</v>
      </c>
      <c r="B8" s="143" t="s">
        <v>85</v>
      </c>
      <c r="C8" s="143" t="s">
        <v>85</v>
      </c>
      <c r="D8" s="143" t="s">
        <v>85</v>
      </c>
      <c r="E8" s="143" t="s">
        <v>85</v>
      </c>
      <c r="F8" s="143" t="s">
        <v>85</v>
      </c>
      <c r="G8" s="143" t="s">
        <v>85</v>
      </c>
      <c r="H8" s="144">
        <f>SUM(Equipment!$B8:$G8)</f>
        <v>0</v>
      </c>
      <c r="I8" s="142"/>
    </row>
    <row r="9" spans="1:9">
      <c r="A9" s="142" t="s">
        <v>85</v>
      </c>
      <c r="B9" s="143" t="s">
        <v>85</v>
      </c>
      <c r="C9" s="143" t="s">
        <v>85</v>
      </c>
      <c r="D9" s="143" t="s">
        <v>85</v>
      </c>
      <c r="E9" s="143" t="s">
        <v>85</v>
      </c>
      <c r="F9" s="143" t="s">
        <v>85</v>
      </c>
      <c r="G9" s="143" t="s">
        <v>85</v>
      </c>
      <c r="H9" s="144">
        <f>SUM(Equipment!$B9:$G9)</f>
        <v>0</v>
      </c>
      <c r="I9" s="142"/>
    </row>
    <row r="10" spans="1:9">
      <c r="A10" s="142" t="s">
        <v>85</v>
      </c>
      <c r="B10" s="143" t="s">
        <v>85</v>
      </c>
      <c r="C10" s="143" t="s">
        <v>85</v>
      </c>
      <c r="D10" s="143" t="s">
        <v>85</v>
      </c>
      <c r="E10" s="143" t="s">
        <v>85</v>
      </c>
      <c r="F10" s="143" t="s">
        <v>85</v>
      </c>
      <c r="G10" s="143" t="s">
        <v>85</v>
      </c>
      <c r="H10" s="144">
        <f>SUM(Equipment!$B10:$G10)</f>
        <v>0</v>
      </c>
      <c r="I10" s="142"/>
    </row>
    <row r="11" spans="1:9">
      <c r="A11" s="142" t="s">
        <v>85</v>
      </c>
      <c r="B11" s="143" t="s">
        <v>85</v>
      </c>
      <c r="C11" s="143" t="s">
        <v>85</v>
      </c>
      <c r="D11" s="143" t="s">
        <v>85</v>
      </c>
      <c r="E11" s="143" t="s">
        <v>85</v>
      </c>
      <c r="F11" s="143" t="s">
        <v>85</v>
      </c>
      <c r="G11" s="143" t="s">
        <v>85</v>
      </c>
      <c r="H11" s="144">
        <f>SUM(Equipment!$B11:$G11)</f>
        <v>0</v>
      </c>
      <c r="I11" s="142"/>
    </row>
    <row r="12" spans="1:9">
      <c r="A12" s="142" t="s">
        <v>85</v>
      </c>
      <c r="B12" s="143" t="s">
        <v>85</v>
      </c>
      <c r="C12" s="143" t="s">
        <v>85</v>
      </c>
      <c r="D12" s="143" t="s">
        <v>85</v>
      </c>
      <c r="E12" s="143" t="s">
        <v>85</v>
      </c>
      <c r="F12" s="143" t="s">
        <v>85</v>
      </c>
      <c r="G12" s="143" t="s">
        <v>85</v>
      </c>
      <c r="H12" s="144">
        <f>SUM(Equipment!$B12:$G12)</f>
        <v>0</v>
      </c>
      <c r="I12" s="142"/>
    </row>
    <row r="13" spans="1:9">
      <c r="A13" s="142" t="s">
        <v>85</v>
      </c>
      <c r="B13" s="143" t="s">
        <v>85</v>
      </c>
      <c r="C13" s="143" t="s">
        <v>85</v>
      </c>
      <c r="D13" s="143" t="s">
        <v>85</v>
      </c>
      <c r="E13" s="143" t="s">
        <v>85</v>
      </c>
      <c r="F13" s="143" t="s">
        <v>85</v>
      </c>
      <c r="G13" s="143" t="s">
        <v>85</v>
      </c>
      <c r="H13" s="144">
        <f>SUM(Equipment!$B13:$G13)</f>
        <v>0</v>
      </c>
      <c r="I13" s="142"/>
    </row>
    <row r="14" spans="1:9">
      <c r="A14" s="142" t="s">
        <v>85</v>
      </c>
      <c r="B14" s="143" t="s">
        <v>85</v>
      </c>
      <c r="C14" s="143" t="s">
        <v>85</v>
      </c>
      <c r="D14" s="143" t="s">
        <v>85</v>
      </c>
      <c r="E14" s="143" t="s">
        <v>85</v>
      </c>
      <c r="F14" s="143" t="s">
        <v>85</v>
      </c>
      <c r="G14" s="143" t="s">
        <v>85</v>
      </c>
      <c r="H14" s="144">
        <f>SUM(Equipment!$B14:$G14)</f>
        <v>0</v>
      </c>
      <c r="I14" s="142"/>
    </row>
    <row r="15" spans="1:9">
      <c r="A15" s="142" t="s">
        <v>85</v>
      </c>
      <c r="B15" s="143" t="s">
        <v>85</v>
      </c>
      <c r="C15" s="143" t="s">
        <v>85</v>
      </c>
      <c r="D15" s="143" t="s">
        <v>85</v>
      </c>
      <c r="E15" s="143" t="s">
        <v>85</v>
      </c>
      <c r="F15" s="143" t="s">
        <v>85</v>
      </c>
      <c r="G15" s="143" t="s">
        <v>85</v>
      </c>
      <c r="H15" s="144">
        <f>SUM(Equipment!$B15:$G15)</f>
        <v>0</v>
      </c>
      <c r="I15" s="142"/>
    </row>
    <row r="16" spans="1:9">
      <c r="A16" s="142" t="s">
        <v>85</v>
      </c>
      <c r="B16" s="143" t="s">
        <v>85</v>
      </c>
      <c r="C16" s="143" t="s">
        <v>85</v>
      </c>
      <c r="D16" s="143" t="s">
        <v>85</v>
      </c>
      <c r="E16" s="143" t="s">
        <v>85</v>
      </c>
      <c r="F16" s="143" t="s">
        <v>85</v>
      </c>
      <c r="G16" s="143" t="s">
        <v>85</v>
      </c>
      <c r="H16" s="144">
        <f>SUM(Equipment!$B16:$G16)</f>
        <v>0</v>
      </c>
      <c r="I16" s="142"/>
    </row>
    <row r="17" spans="1:9">
      <c r="A17" s="142"/>
      <c r="B17" s="145"/>
      <c r="C17" s="145"/>
      <c r="D17" s="145"/>
      <c r="E17" s="145"/>
      <c r="F17" s="145"/>
      <c r="G17" s="145"/>
      <c r="H17" s="144">
        <f>SUM(Equipment!$B17:$G17)</f>
        <v>0</v>
      </c>
      <c r="I17" s="142"/>
    </row>
    <row r="18" spans="1:9">
      <c r="A18" s="142"/>
      <c r="B18" s="145"/>
      <c r="C18" s="145"/>
      <c r="D18" s="145"/>
      <c r="E18" s="145"/>
      <c r="F18" s="145"/>
      <c r="G18" s="145"/>
      <c r="H18" s="144">
        <f>SUM(Equipment!$B18:$G18)</f>
        <v>0</v>
      </c>
      <c r="I18" s="142"/>
    </row>
    <row r="19" spans="1:9">
      <c r="A19" s="142"/>
      <c r="B19" s="145"/>
      <c r="C19" s="145"/>
      <c r="D19" s="145"/>
      <c r="E19" s="145"/>
      <c r="F19" s="145"/>
      <c r="G19" s="145"/>
      <c r="H19" s="144">
        <f>SUM(Equipment!$B19:$G19)</f>
        <v>0</v>
      </c>
      <c r="I19" s="142"/>
    </row>
    <row r="20" spans="1:9">
      <c r="A20" s="142" t="s">
        <v>85</v>
      </c>
      <c r="B20" s="143" t="s">
        <v>85</v>
      </c>
      <c r="C20" s="143" t="s">
        <v>85</v>
      </c>
      <c r="D20" s="143" t="s">
        <v>85</v>
      </c>
      <c r="E20" s="143" t="s">
        <v>85</v>
      </c>
      <c r="F20" s="143" t="s">
        <v>85</v>
      </c>
      <c r="G20" s="143" t="s">
        <v>85</v>
      </c>
      <c r="H20" s="144">
        <f>SUM(Equipment!$B20:$G20)</f>
        <v>0</v>
      </c>
      <c r="I20" s="142"/>
    </row>
    <row r="21" spans="1:9">
      <c r="A21" s="142" t="s">
        <v>85</v>
      </c>
      <c r="B21" s="143" t="s">
        <v>85</v>
      </c>
      <c r="C21" s="143" t="s">
        <v>85</v>
      </c>
      <c r="D21" s="143" t="s">
        <v>85</v>
      </c>
      <c r="E21" s="143" t="s">
        <v>85</v>
      </c>
      <c r="F21" s="143" t="s">
        <v>85</v>
      </c>
      <c r="G21" s="143" t="s">
        <v>85</v>
      </c>
      <c r="H21" s="144">
        <f>SUM(Equipment!$B21:$G21)</f>
        <v>0</v>
      </c>
      <c r="I21" s="142"/>
    </row>
    <row r="22" spans="1:9">
      <c r="A22" s="146" t="s">
        <v>78</v>
      </c>
      <c r="B22" s="147">
        <f>SUBTOTAL(109,tbEquipment[Year 1])</f>
        <v>0</v>
      </c>
      <c r="C22" s="147">
        <f>SUBTOTAL(109,tbEquipment[Year 2])</f>
        <v>0</v>
      </c>
      <c r="D22" s="147">
        <f>SUBTOTAL(109,tbEquipment[Year 3])</f>
        <v>0</v>
      </c>
      <c r="E22" s="147">
        <f>SUBTOTAL(109,tbEquipment[Year 4])</f>
        <v>0</v>
      </c>
      <c r="F22" s="147">
        <f>SUBTOTAL(109,tbEquipment[Year 5])</f>
        <v>0</v>
      </c>
      <c r="G22" s="149">
        <f>SUBTOTAL(109,tbEquipment[Year 6])</f>
        <v>0</v>
      </c>
      <c r="H22" s="149">
        <f>SUM(tbEquipment[[#Totals],[Year 1]:[Year 6]])</f>
        <v>0</v>
      </c>
      <c r="I22" s="146"/>
    </row>
  </sheetData>
  <sheetProtection sheet="1" objects="1" scenarios="1" formatCells="0" formatColumns="0" insertRows="0"/>
  <dataConsolidate/>
  <mergeCells count="2">
    <mergeCell ref="A1:I1"/>
    <mergeCell ref="A2:I2"/>
  </mergeCells>
  <conditionalFormatting sqref="A1:I22">
    <cfRule type="expression" dxfId="37" priority="1">
      <formula>AND(CELL("protect",A1),Check_Locked)</formula>
    </cfRule>
  </conditionalFormatting>
  <printOptions horizontalCentered="1"/>
  <pageMargins left="0.3" right="0.3" top="0.3" bottom="0.3" header="0.3" footer="0.3"/>
  <pageSetup scale="82" fitToHeight="0" orientation="landscape"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InternationalTravel">
    <tabColor theme="6" tint="0.39997558519241921"/>
    <pageSetUpPr fitToPage="1"/>
  </sheetPr>
  <dimension ref="A1:I22"/>
  <sheetViews>
    <sheetView zoomScaleNormal="100" workbookViewId="0">
      <selection activeCell="I2" sqref="I2"/>
    </sheetView>
  </sheetViews>
  <sheetFormatPr defaultColWidth="8.88671875" defaultRowHeight="14.4"/>
  <cols>
    <col min="1" max="1" width="29.88671875" style="1" customWidth="1"/>
    <col min="2" max="6" width="12.5546875" style="1" customWidth="1"/>
    <col min="7" max="7" width="9.88671875" style="1" hidden="1" customWidth="1"/>
    <col min="8" max="8" width="15.33203125" style="1" customWidth="1"/>
    <col min="9" max="9" width="60.6640625" style="1" customWidth="1"/>
    <col min="10" max="16384" width="8.88671875" style="1"/>
  </cols>
  <sheetData>
    <row r="1" spans="1:9" ht="16.2" customHeight="1" thickBot="1">
      <c r="A1" s="202" t="s">
        <v>11</v>
      </c>
      <c r="B1" s="208"/>
      <c r="C1" s="208"/>
      <c r="D1" s="208"/>
      <c r="E1" s="208"/>
      <c r="F1" s="208"/>
      <c r="G1" s="208"/>
      <c r="H1" s="208"/>
      <c r="I1" s="209"/>
    </row>
    <row r="2" spans="1:9" ht="36" customHeight="1" thickBot="1">
      <c r="A2" s="210" t="s">
        <v>12</v>
      </c>
      <c r="B2" s="211"/>
      <c r="C2" s="211"/>
      <c r="D2" s="211"/>
      <c r="E2" s="211"/>
      <c r="F2" s="211"/>
      <c r="G2" s="211"/>
      <c r="H2" s="212"/>
      <c r="I2" s="52" t="s">
        <v>13</v>
      </c>
    </row>
    <row r="3" spans="1:9" ht="15" customHeight="1" thickBot="1">
      <c r="A3" s="41" t="s">
        <v>8</v>
      </c>
      <c r="B3" s="42" t="s">
        <v>7</v>
      </c>
      <c r="C3" s="42" t="s">
        <v>6</v>
      </c>
      <c r="D3" s="42" t="s">
        <v>5</v>
      </c>
      <c r="E3" s="42" t="s">
        <v>4</v>
      </c>
      <c r="F3" s="43" t="s">
        <v>3</v>
      </c>
      <c r="G3" s="43" t="s">
        <v>52</v>
      </c>
      <c r="H3" s="42" t="s">
        <v>2</v>
      </c>
      <c r="I3" s="44" t="s">
        <v>1</v>
      </c>
    </row>
    <row r="4" spans="1:9" customFormat="1">
      <c r="A4" s="142" t="s">
        <v>85</v>
      </c>
      <c r="B4" s="143" t="s">
        <v>85</v>
      </c>
      <c r="C4" s="143" t="s">
        <v>85</v>
      </c>
      <c r="D4" s="143" t="s">
        <v>85</v>
      </c>
      <c r="E4" s="143" t="s">
        <v>85</v>
      </c>
      <c r="F4" s="143" t="s">
        <v>85</v>
      </c>
      <c r="G4" s="143" t="s">
        <v>85</v>
      </c>
      <c r="H4" s="144">
        <f>SUM(InternationalTravel!$B4:$G4)</f>
        <v>0</v>
      </c>
      <c r="I4" s="142"/>
    </row>
    <row r="5" spans="1:9" customFormat="1">
      <c r="A5" s="142" t="s">
        <v>85</v>
      </c>
      <c r="B5" s="143" t="s">
        <v>85</v>
      </c>
      <c r="C5" s="143" t="s">
        <v>85</v>
      </c>
      <c r="D5" s="143" t="s">
        <v>85</v>
      </c>
      <c r="E5" s="143" t="s">
        <v>85</v>
      </c>
      <c r="F5" s="143" t="s">
        <v>85</v>
      </c>
      <c r="G5" s="143" t="s">
        <v>85</v>
      </c>
      <c r="H5" s="144">
        <f>SUM(InternationalTravel!$B5:$G5)</f>
        <v>0</v>
      </c>
      <c r="I5" s="142"/>
    </row>
    <row r="6" spans="1:9" customFormat="1">
      <c r="A6" s="142" t="s">
        <v>85</v>
      </c>
      <c r="B6" s="143" t="s">
        <v>85</v>
      </c>
      <c r="C6" s="143" t="s">
        <v>85</v>
      </c>
      <c r="D6" s="143" t="s">
        <v>85</v>
      </c>
      <c r="E6" s="143" t="s">
        <v>85</v>
      </c>
      <c r="F6" s="143" t="s">
        <v>85</v>
      </c>
      <c r="G6" s="143" t="s">
        <v>85</v>
      </c>
      <c r="H6" s="144">
        <f>SUM(InternationalTravel!$B6:$G6)</f>
        <v>0</v>
      </c>
      <c r="I6" s="142"/>
    </row>
    <row r="7" spans="1:9" customFormat="1">
      <c r="A7" s="142" t="s">
        <v>85</v>
      </c>
      <c r="B7" s="143" t="s">
        <v>85</v>
      </c>
      <c r="C7" s="143" t="s">
        <v>85</v>
      </c>
      <c r="D7" s="143" t="s">
        <v>85</v>
      </c>
      <c r="E7" s="143" t="s">
        <v>85</v>
      </c>
      <c r="F7" s="143" t="s">
        <v>85</v>
      </c>
      <c r="G7" s="143" t="s">
        <v>85</v>
      </c>
      <c r="H7" s="144">
        <f>SUM(InternationalTravel!$B7:$G7)</f>
        <v>0</v>
      </c>
      <c r="I7" s="142"/>
    </row>
    <row r="8" spans="1:9" customFormat="1">
      <c r="A8" s="142" t="s">
        <v>85</v>
      </c>
      <c r="B8" s="143" t="s">
        <v>85</v>
      </c>
      <c r="C8" s="143" t="s">
        <v>85</v>
      </c>
      <c r="D8" s="143" t="s">
        <v>85</v>
      </c>
      <c r="E8" s="143" t="s">
        <v>85</v>
      </c>
      <c r="F8" s="143" t="s">
        <v>85</v>
      </c>
      <c r="G8" s="143" t="s">
        <v>85</v>
      </c>
      <c r="H8" s="144">
        <f>SUM(InternationalTravel!$B8:$G8)</f>
        <v>0</v>
      </c>
      <c r="I8" s="142"/>
    </row>
    <row r="9" spans="1:9" customFormat="1">
      <c r="A9" s="142" t="s">
        <v>85</v>
      </c>
      <c r="B9" s="143" t="s">
        <v>85</v>
      </c>
      <c r="C9" s="143" t="s">
        <v>85</v>
      </c>
      <c r="D9" s="143" t="s">
        <v>85</v>
      </c>
      <c r="E9" s="143" t="s">
        <v>85</v>
      </c>
      <c r="F9" s="143" t="s">
        <v>85</v>
      </c>
      <c r="G9" s="143" t="s">
        <v>85</v>
      </c>
      <c r="H9" s="144">
        <f>SUM(InternationalTravel!$B9:$G9)</f>
        <v>0</v>
      </c>
      <c r="I9" s="142"/>
    </row>
    <row r="10" spans="1:9" customFormat="1">
      <c r="A10" s="142" t="s">
        <v>85</v>
      </c>
      <c r="B10" s="143" t="s">
        <v>85</v>
      </c>
      <c r="C10" s="143" t="s">
        <v>85</v>
      </c>
      <c r="D10" s="143" t="s">
        <v>85</v>
      </c>
      <c r="E10" s="143" t="s">
        <v>85</v>
      </c>
      <c r="F10" s="143" t="s">
        <v>85</v>
      </c>
      <c r="G10" s="143" t="s">
        <v>85</v>
      </c>
      <c r="H10" s="144">
        <f>SUM(InternationalTravel!$B10:$G10)</f>
        <v>0</v>
      </c>
      <c r="I10" s="142"/>
    </row>
    <row r="11" spans="1:9" customFormat="1">
      <c r="A11" s="142" t="s">
        <v>85</v>
      </c>
      <c r="B11" s="143" t="s">
        <v>85</v>
      </c>
      <c r="C11" s="143" t="s">
        <v>85</v>
      </c>
      <c r="D11" s="143" t="s">
        <v>85</v>
      </c>
      <c r="E11" s="143" t="s">
        <v>85</v>
      </c>
      <c r="F11" s="143" t="s">
        <v>85</v>
      </c>
      <c r="G11" s="143" t="s">
        <v>85</v>
      </c>
      <c r="H11" s="144">
        <f>SUM(InternationalTravel!$B11:$G11)</f>
        <v>0</v>
      </c>
      <c r="I11" s="142"/>
    </row>
    <row r="12" spans="1:9" customFormat="1">
      <c r="A12" s="142" t="s">
        <v>85</v>
      </c>
      <c r="B12" s="143" t="s">
        <v>85</v>
      </c>
      <c r="C12" s="143" t="s">
        <v>85</v>
      </c>
      <c r="D12" s="143" t="s">
        <v>85</v>
      </c>
      <c r="E12" s="143" t="s">
        <v>85</v>
      </c>
      <c r="F12" s="143" t="s">
        <v>85</v>
      </c>
      <c r="G12" s="143" t="s">
        <v>85</v>
      </c>
      <c r="H12" s="144">
        <f>SUM(InternationalTravel!$B12:$G12)</f>
        <v>0</v>
      </c>
      <c r="I12" s="142"/>
    </row>
    <row r="13" spans="1:9" customFormat="1">
      <c r="A13" s="142" t="s">
        <v>85</v>
      </c>
      <c r="B13" s="143" t="s">
        <v>85</v>
      </c>
      <c r="C13" s="143" t="s">
        <v>85</v>
      </c>
      <c r="D13" s="143" t="s">
        <v>85</v>
      </c>
      <c r="E13" s="143" t="s">
        <v>85</v>
      </c>
      <c r="F13" s="143" t="s">
        <v>85</v>
      </c>
      <c r="G13" s="143" t="s">
        <v>85</v>
      </c>
      <c r="H13" s="144">
        <f>SUM(InternationalTravel!$B13:$G13)</f>
        <v>0</v>
      </c>
      <c r="I13" s="142"/>
    </row>
    <row r="14" spans="1:9" customFormat="1">
      <c r="A14" s="142" t="s">
        <v>85</v>
      </c>
      <c r="B14" s="143" t="s">
        <v>85</v>
      </c>
      <c r="C14" s="143" t="s">
        <v>85</v>
      </c>
      <c r="D14" s="143" t="s">
        <v>85</v>
      </c>
      <c r="E14" s="143" t="s">
        <v>85</v>
      </c>
      <c r="F14" s="143" t="s">
        <v>85</v>
      </c>
      <c r="G14" s="143" t="s">
        <v>85</v>
      </c>
      <c r="H14" s="144">
        <f>SUM(InternationalTravel!$B14:$G14)</f>
        <v>0</v>
      </c>
      <c r="I14" s="142"/>
    </row>
    <row r="15" spans="1:9" customFormat="1">
      <c r="A15" s="142" t="s">
        <v>85</v>
      </c>
      <c r="B15" s="143" t="s">
        <v>85</v>
      </c>
      <c r="C15" s="143" t="s">
        <v>85</v>
      </c>
      <c r="D15" s="143" t="s">
        <v>85</v>
      </c>
      <c r="E15" s="143" t="s">
        <v>85</v>
      </c>
      <c r="F15" s="143" t="s">
        <v>85</v>
      </c>
      <c r="G15" s="143" t="s">
        <v>85</v>
      </c>
      <c r="H15" s="144">
        <f>SUM(InternationalTravel!$B15:$G15)</f>
        <v>0</v>
      </c>
      <c r="I15" s="142"/>
    </row>
    <row r="16" spans="1:9" customFormat="1">
      <c r="A16" s="142" t="s">
        <v>85</v>
      </c>
      <c r="B16" s="143" t="s">
        <v>85</v>
      </c>
      <c r="C16" s="143" t="s">
        <v>85</v>
      </c>
      <c r="D16" s="143" t="s">
        <v>85</v>
      </c>
      <c r="E16" s="143" t="s">
        <v>85</v>
      </c>
      <c r="F16" s="143" t="s">
        <v>85</v>
      </c>
      <c r="G16" s="143" t="s">
        <v>85</v>
      </c>
      <c r="H16" s="144">
        <f>SUM(InternationalTravel!$B16:$G16)</f>
        <v>0</v>
      </c>
      <c r="I16" s="142"/>
    </row>
    <row r="17" spans="1:9" customFormat="1">
      <c r="A17" s="142" t="s">
        <v>85</v>
      </c>
      <c r="B17" s="143" t="s">
        <v>85</v>
      </c>
      <c r="C17" s="143" t="s">
        <v>85</v>
      </c>
      <c r="D17" s="143" t="s">
        <v>85</v>
      </c>
      <c r="E17" s="143" t="s">
        <v>85</v>
      </c>
      <c r="F17" s="143" t="s">
        <v>85</v>
      </c>
      <c r="G17" s="143" t="s">
        <v>85</v>
      </c>
      <c r="H17" s="144">
        <f>SUM(InternationalTravel!$B17:$G17)</f>
        <v>0</v>
      </c>
      <c r="I17" s="142"/>
    </row>
    <row r="18" spans="1:9" customFormat="1">
      <c r="A18" s="142"/>
      <c r="B18" s="145"/>
      <c r="C18" s="145"/>
      <c r="D18" s="145"/>
      <c r="E18" s="145"/>
      <c r="F18" s="145"/>
      <c r="G18" s="145"/>
      <c r="H18" s="144">
        <f>SUM(InternationalTravel!$B18:$G18)</f>
        <v>0</v>
      </c>
      <c r="I18" s="142"/>
    </row>
    <row r="19" spans="1:9" customFormat="1">
      <c r="A19" s="142"/>
      <c r="B19" s="145"/>
      <c r="C19" s="145"/>
      <c r="D19" s="145"/>
      <c r="E19" s="145"/>
      <c r="F19" s="145"/>
      <c r="G19" s="145"/>
      <c r="H19" s="144">
        <f>SUM(InternationalTravel!$B19:$G19)</f>
        <v>0</v>
      </c>
      <c r="I19" s="142"/>
    </row>
    <row r="20" spans="1:9" customFormat="1">
      <c r="A20" s="142"/>
      <c r="B20" s="145"/>
      <c r="C20" s="145"/>
      <c r="D20" s="145"/>
      <c r="E20" s="145"/>
      <c r="F20" s="145"/>
      <c r="G20" s="145"/>
      <c r="H20" s="144">
        <f>SUM(InternationalTravel!$B20:$G20)</f>
        <v>0</v>
      </c>
      <c r="I20" s="142"/>
    </row>
    <row r="21" spans="1:9">
      <c r="A21" s="142" t="s">
        <v>85</v>
      </c>
      <c r="B21" s="143" t="s">
        <v>85</v>
      </c>
      <c r="C21" s="143" t="s">
        <v>85</v>
      </c>
      <c r="D21" s="143" t="s">
        <v>85</v>
      </c>
      <c r="E21" s="143" t="s">
        <v>85</v>
      </c>
      <c r="F21" s="143" t="s">
        <v>85</v>
      </c>
      <c r="G21" s="143" t="s">
        <v>85</v>
      </c>
      <c r="H21" s="144">
        <f>SUM(InternationalTravel!$B21:$G21)</f>
        <v>0</v>
      </c>
      <c r="I21" s="142"/>
    </row>
    <row r="22" spans="1:9">
      <c r="A22" s="146" t="s">
        <v>79</v>
      </c>
      <c r="B22" s="147">
        <f>SUBTOTAL(109,tbInternationalTravel[Year 1])</f>
        <v>0</v>
      </c>
      <c r="C22" s="147">
        <f>SUBTOTAL(109,tbInternationalTravel[Year 2])</f>
        <v>0</v>
      </c>
      <c r="D22" s="147">
        <f>SUBTOTAL(109,tbInternationalTravel[Year 3])</f>
        <v>0</v>
      </c>
      <c r="E22" s="147">
        <f>SUBTOTAL(109,tbInternationalTravel[Year 4])</f>
        <v>0</v>
      </c>
      <c r="F22" s="147">
        <f>SUBTOTAL(109,tbInternationalTravel[Year 5])</f>
        <v>0</v>
      </c>
      <c r="G22" s="149">
        <f>SUBTOTAL(109,tbInternationalTravel[Year 6])</f>
        <v>0</v>
      </c>
      <c r="H22" s="149">
        <f>SUM(tbInternationalTravel[[#Totals],[Year 1]:[Year 6]])</f>
        <v>0</v>
      </c>
      <c r="I22" s="146"/>
    </row>
  </sheetData>
  <sheetProtection sheet="1" objects="1" scenarios="1" formatCells="0" formatColumns="0" insertRows="0"/>
  <dataConsolidate/>
  <mergeCells count="2">
    <mergeCell ref="A1:I1"/>
    <mergeCell ref="A2:H2"/>
  </mergeCells>
  <conditionalFormatting sqref="A1:I22">
    <cfRule type="expression" dxfId="36" priority="1">
      <formula>AND(CELL("protect",A1),Check_Locked)</formula>
    </cfRule>
  </conditionalFormatting>
  <hyperlinks>
    <hyperlink ref="I2" r:id="rId1"/>
  </hyperlinks>
  <printOptions horizontalCentered="1"/>
  <pageMargins left="0.3" right="0.3" top="0.3" bottom="0.3" header="0.3" footer="0.3"/>
  <pageSetup scale="82" fitToHeight="0" orientation="landscape"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raining">
    <tabColor theme="6" tint="0.39997558519241921"/>
    <pageSetUpPr fitToPage="1"/>
  </sheetPr>
  <dimension ref="A1:I24"/>
  <sheetViews>
    <sheetView zoomScaleNormal="100" workbookViewId="0">
      <selection activeCell="A4" sqref="A4"/>
    </sheetView>
  </sheetViews>
  <sheetFormatPr defaultColWidth="8.88671875" defaultRowHeight="14.4"/>
  <cols>
    <col min="1" max="1" width="22.6640625" style="1" customWidth="1"/>
    <col min="2" max="6" width="12.5546875" style="1" customWidth="1"/>
    <col min="7" max="7" width="9.88671875" style="1" hidden="1" customWidth="1"/>
    <col min="8" max="8" width="15.33203125" style="1" customWidth="1"/>
    <col min="9" max="9" width="60.6640625" style="1" customWidth="1"/>
    <col min="10" max="16384" width="8.88671875" style="1"/>
  </cols>
  <sheetData>
    <row r="1" spans="1:9" ht="15" thickBot="1">
      <c r="A1" s="199" t="s">
        <v>14</v>
      </c>
      <c r="B1" s="200"/>
      <c r="C1" s="200"/>
      <c r="D1" s="200"/>
      <c r="E1" s="200"/>
      <c r="F1" s="200"/>
      <c r="G1" s="200"/>
      <c r="H1" s="200"/>
      <c r="I1" s="201"/>
    </row>
    <row r="2" spans="1:9" ht="53.25" customHeight="1">
      <c r="A2" s="213" t="s">
        <v>15</v>
      </c>
      <c r="B2" s="214"/>
      <c r="C2" s="214"/>
      <c r="D2" s="214"/>
      <c r="E2" s="214"/>
      <c r="F2" s="214"/>
      <c r="G2" s="214"/>
      <c r="H2" s="214"/>
      <c r="I2" s="215"/>
    </row>
    <row r="3" spans="1:9" ht="15" customHeight="1" thickBot="1">
      <c r="A3" s="53" t="s">
        <v>8</v>
      </c>
      <c r="B3" s="46" t="s">
        <v>7</v>
      </c>
      <c r="C3" s="46" t="s">
        <v>6</v>
      </c>
      <c r="D3" s="46" t="s">
        <v>5</v>
      </c>
      <c r="E3" s="46" t="s">
        <v>4</v>
      </c>
      <c r="F3" s="54" t="s">
        <v>3</v>
      </c>
      <c r="G3" s="54" t="s">
        <v>52</v>
      </c>
      <c r="H3" s="54" t="s">
        <v>2</v>
      </c>
      <c r="I3" s="55" t="s">
        <v>1</v>
      </c>
    </row>
    <row r="4" spans="1:9" customFormat="1">
      <c r="A4" s="142" t="s">
        <v>85</v>
      </c>
      <c r="B4" s="143" t="s">
        <v>85</v>
      </c>
      <c r="C4" s="143" t="s">
        <v>85</v>
      </c>
      <c r="D4" s="143" t="s">
        <v>85</v>
      </c>
      <c r="E4" s="143" t="s">
        <v>85</v>
      </c>
      <c r="F4" s="143" t="s">
        <v>85</v>
      </c>
      <c r="G4" s="143" t="s">
        <v>85</v>
      </c>
      <c r="H4" s="144">
        <f>SUM(Training!$B4:$G4)</f>
        <v>0</v>
      </c>
      <c r="I4" s="142"/>
    </row>
    <row r="5" spans="1:9" customFormat="1">
      <c r="A5" s="142" t="s">
        <v>85</v>
      </c>
      <c r="B5" s="143" t="s">
        <v>85</v>
      </c>
      <c r="C5" s="143" t="s">
        <v>85</v>
      </c>
      <c r="D5" s="143" t="s">
        <v>85</v>
      </c>
      <c r="E5" s="143" t="s">
        <v>85</v>
      </c>
      <c r="F5" s="143" t="s">
        <v>85</v>
      </c>
      <c r="G5" s="143" t="s">
        <v>85</v>
      </c>
      <c r="H5" s="144">
        <f>SUM(Training!$B5:$G5)</f>
        <v>0</v>
      </c>
      <c r="I5" s="142"/>
    </row>
    <row r="6" spans="1:9" customFormat="1">
      <c r="A6" s="142" t="s">
        <v>85</v>
      </c>
      <c r="B6" s="143" t="s">
        <v>85</v>
      </c>
      <c r="C6" s="143" t="s">
        <v>85</v>
      </c>
      <c r="D6" s="143" t="s">
        <v>85</v>
      </c>
      <c r="E6" s="143" t="s">
        <v>85</v>
      </c>
      <c r="F6" s="143" t="s">
        <v>85</v>
      </c>
      <c r="G6" s="143" t="s">
        <v>85</v>
      </c>
      <c r="H6" s="144">
        <f>SUM(Training!$B6:$G6)</f>
        <v>0</v>
      </c>
      <c r="I6" s="142"/>
    </row>
    <row r="7" spans="1:9" customFormat="1">
      <c r="A7" s="142" t="s">
        <v>85</v>
      </c>
      <c r="B7" s="143" t="s">
        <v>85</v>
      </c>
      <c r="C7" s="143" t="s">
        <v>85</v>
      </c>
      <c r="D7" s="143" t="s">
        <v>85</v>
      </c>
      <c r="E7" s="143" t="s">
        <v>85</v>
      </c>
      <c r="F7" s="143" t="s">
        <v>85</v>
      </c>
      <c r="G7" s="143" t="s">
        <v>85</v>
      </c>
      <c r="H7" s="144">
        <f>SUM(Training!$B7:$G7)</f>
        <v>0</v>
      </c>
      <c r="I7" s="142"/>
    </row>
    <row r="8" spans="1:9" customFormat="1">
      <c r="A8" s="142" t="s">
        <v>85</v>
      </c>
      <c r="B8" s="143" t="s">
        <v>85</v>
      </c>
      <c r="C8" s="143" t="s">
        <v>85</v>
      </c>
      <c r="D8" s="143" t="s">
        <v>85</v>
      </c>
      <c r="E8" s="143" t="s">
        <v>85</v>
      </c>
      <c r="F8" s="143" t="s">
        <v>85</v>
      </c>
      <c r="G8" s="143" t="s">
        <v>85</v>
      </c>
      <c r="H8" s="144">
        <f>SUM(Training!$B8:$G8)</f>
        <v>0</v>
      </c>
      <c r="I8" s="142"/>
    </row>
    <row r="9" spans="1:9" customFormat="1">
      <c r="A9" s="142" t="s">
        <v>85</v>
      </c>
      <c r="B9" s="143" t="s">
        <v>85</v>
      </c>
      <c r="C9" s="143" t="s">
        <v>85</v>
      </c>
      <c r="D9" s="143" t="s">
        <v>85</v>
      </c>
      <c r="E9" s="143" t="s">
        <v>85</v>
      </c>
      <c r="F9" s="143" t="s">
        <v>85</v>
      </c>
      <c r="G9" s="143" t="s">
        <v>85</v>
      </c>
      <c r="H9" s="144">
        <f>SUM(Training!$B9:$G9)</f>
        <v>0</v>
      </c>
      <c r="I9" s="142"/>
    </row>
    <row r="10" spans="1:9" customFormat="1">
      <c r="A10" s="142" t="s">
        <v>85</v>
      </c>
      <c r="B10" s="143" t="s">
        <v>85</v>
      </c>
      <c r="C10" s="143" t="s">
        <v>85</v>
      </c>
      <c r="D10" s="143" t="s">
        <v>85</v>
      </c>
      <c r="E10" s="143" t="s">
        <v>85</v>
      </c>
      <c r="F10" s="143" t="s">
        <v>85</v>
      </c>
      <c r="G10" s="143" t="s">
        <v>85</v>
      </c>
      <c r="H10" s="144">
        <f>SUM(Training!$B10:$G10)</f>
        <v>0</v>
      </c>
      <c r="I10" s="142"/>
    </row>
    <row r="11" spans="1:9" customFormat="1">
      <c r="A11" s="142" t="s">
        <v>85</v>
      </c>
      <c r="B11" s="143" t="s">
        <v>85</v>
      </c>
      <c r="C11" s="143" t="s">
        <v>85</v>
      </c>
      <c r="D11" s="143" t="s">
        <v>85</v>
      </c>
      <c r="E11" s="143" t="s">
        <v>85</v>
      </c>
      <c r="F11" s="143" t="s">
        <v>85</v>
      </c>
      <c r="G11" s="143" t="s">
        <v>85</v>
      </c>
      <c r="H11" s="144">
        <f>SUM(Training!$B11:$G11)</f>
        <v>0</v>
      </c>
      <c r="I11" s="142"/>
    </row>
    <row r="12" spans="1:9" customFormat="1">
      <c r="A12" s="142" t="s">
        <v>85</v>
      </c>
      <c r="B12" s="143" t="s">
        <v>85</v>
      </c>
      <c r="C12" s="143" t="s">
        <v>85</v>
      </c>
      <c r="D12" s="143" t="s">
        <v>85</v>
      </c>
      <c r="E12" s="143" t="s">
        <v>85</v>
      </c>
      <c r="F12" s="143" t="s">
        <v>85</v>
      </c>
      <c r="G12" s="143" t="s">
        <v>85</v>
      </c>
      <c r="H12" s="144">
        <f>SUM(Training!$B12:$G12)</f>
        <v>0</v>
      </c>
      <c r="I12" s="142"/>
    </row>
    <row r="13" spans="1:9" customFormat="1">
      <c r="A13" s="142" t="s">
        <v>85</v>
      </c>
      <c r="B13" s="143" t="s">
        <v>85</v>
      </c>
      <c r="C13" s="143" t="s">
        <v>85</v>
      </c>
      <c r="D13" s="143" t="s">
        <v>85</v>
      </c>
      <c r="E13" s="143" t="s">
        <v>85</v>
      </c>
      <c r="F13" s="143" t="s">
        <v>85</v>
      </c>
      <c r="G13" s="143" t="s">
        <v>85</v>
      </c>
      <c r="H13" s="144">
        <f>SUM(Training!$B13:$G13)</f>
        <v>0</v>
      </c>
      <c r="I13" s="142"/>
    </row>
    <row r="14" spans="1:9" customFormat="1">
      <c r="A14" s="142" t="s">
        <v>85</v>
      </c>
      <c r="B14" s="143" t="s">
        <v>85</v>
      </c>
      <c r="C14" s="143" t="s">
        <v>85</v>
      </c>
      <c r="D14" s="143" t="s">
        <v>85</v>
      </c>
      <c r="E14" s="143" t="s">
        <v>85</v>
      </c>
      <c r="F14" s="143" t="s">
        <v>85</v>
      </c>
      <c r="G14" s="143" t="s">
        <v>85</v>
      </c>
      <c r="H14" s="144">
        <f>SUM(Training!$B14:$G14)</f>
        <v>0</v>
      </c>
      <c r="I14" s="142"/>
    </row>
    <row r="15" spans="1:9" customFormat="1">
      <c r="A15" s="142" t="s">
        <v>85</v>
      </c>
      <c r="B15" s="143" t="s">
        <v>85</v>
      </c>
      <c r="C15" s="143" t="s">
        <v>85</v>
      </c>
      <c r="D15" s="143" t="s">
        <v>85</v>
      </c>
      <c r="E15" s="143" t="s">
        <v>85</v>
      </c>
      <c r="F15" s="143" t="s">
        <v>85</v>
      </c>
      <c r="G15" s="143" t="s">
        <v>85</v>
      </c>
      <c r="H15" s="144">
        <f>SUM(Training!$B15:$G15)</f>
        <v>0</v>
      </c>
      <c r="I15" s="142"/>
    </row>
    <row r="16" spans="1:9" customFormat="1">
      <c r="A16" s="142" t="s">
        <v>85</v>
      </c>
      <c r="B16" s="143" t="s">
        <v>85</v>
      </c>
      <c r="C16" s="143" t="s">
        <v>85</v>
      </c>
      <c r="D16" s="143" t="s">
        <v>85</v>
      </c>
      <c r="E16" s="143" t="s">
        <v>85</v>
      </c>
      <c r="F16" s="143" t="s">
        <v>85</v>
      </c>
      <c r="G16" s="143" t="s">
        <v>85</v>
      </c>
      <c r="H16" s="144">
        <f>SUM(Training!$B16:$G16)</f>
        <v>0</v>
      </c>
      <c r="I16" s="142"/>
    </row>
    <row r="17" spans="1:9" customFormat="1">
      <c r="A17" s="142"/>
      <c r="B17" s="145"/>
      <c r="C17" s="145"/>
      <c r="D17" s="145"/>
      <c r="E17" s="145"/>
      <c r="F17" s="145"/>
      <c r="G17" s="145"/>
      <c r="H17" s="144">
        <f>SUM(Training!$B17:$G17)</f>
        <v>0</v>
      </c>
      <c r="I17" s="142"/>
    </row>
    <row r="18" spans="1:9" customFormat="1">
      <c r="A18" s="142"/>
      <c r="B18" s="145"/>
      <c r="C18" s="145"/>
      <c r="D18" s="145"/>
      <c r="E18" s="145"/>
      <c r="F18" s="145"/>
      <c r="G18" s="145"/>
      <c r="H18" s="144">
        <f>SUM(Training!$B18:$G18)</f>
        <v>0</v>
      </c>
      <c r="I18" s="142"/>
    </row>
    <row r="19" spans="1:9" customFormat="1">
      <c r="A19" s="142"/>
      <c r="B19" s="145"/>
      <c r="C19" s="145"/>
      <c r="D19" s="145"/>
      <c r="E19" s="145"/>
      <c r="F19" s="145"/>
      <c r="G19" s="145"/>
      <c r="H19" s="144">
        <f>SUM(Training!$B19:$G19)</f>
        <v>0</v>
      </c>
      <c r="I19" s="142"/>
    </row>
    <row r="20" spans="1:9" customFormat="1">
      <c r="A20" s="142" t="s">
        <v>85</v>
      </c>
      <c r="B20" s="143" t="s">
        <v>85</v>
      </c>
      <c r="C20" s="143" t="s">
        <v>85</v>
      </c>
      <c r="D20" s="143" t="s">
        <v>85</v>
      </c>
      <c r="E20" s="143" t="s">
        <v>85</v>
      </c>
      <c r="F20" s="143" t="s">
        <v>85</v>
      </c>
      <c r="G20" s="143" t="s">
        <v>85</v>
      </c>
      <c r="H20" s="144">
        <f>SUM(Training!$B20:$G20)</f>
        <v>0</v>
      </c>
      <c r="I20" s="142"/>
    </row>
    <row r="21" spans="1:9" customFormat="1">
      <c r="A21" s="142" t="s">
        <v>85</v>
      </c>
      <c r="B21" s="143" t="s">
        <v>85</v>
      </c>
      <c r="C21" s="143" t="s">
        <v>85</v>
      </c>
      <c r="D21" s="143" t="s">
        <v>85</v>
      </c>
      <c r="E21" s="143" t="s">
        <v>85</v>
      </c>
      <c r="F21" s="143" t="s">
        <v>85</v>
      </c>
      <c r="G21" s="143" t="s">
        <v>85</v>
      </c>
      <c r="H21" s="144">
        <f>SUM(Training!$B21:$G21)</f>
        <v>0</v>
      </c>
      <c r="I21" s="142"/>
    </row>
    <row r="22" spans="1:9" customFormat="1">
      <c r="A22" s="146" t="s">
        <v>80</v>
      </c>
      <c r="B22" s="147">
        <f>SUBTOTAL(109,tbTraining[Year 1])</f>
        <v>0</v>
      </c>
      <c r="C22" s="147">
        <f>SUBTOTAL(109,tbTraining[Year 2])</f>
        <v>0</v>
      </c>
      <c r="D22" s="147">
        <f>SUBTOTAL(109,tbTraining[Year 3])</f>
        <v>0</v>
      </c>
      <c r="E22" s="147">
        <f>SUBTOTAL(109,tbTraining[Year 4])</f>
        <v>0</v>
      </c>
      <c r="F22" s="147">
        <f>SUBTOTAL(109,tbTraining[Year 5])</f>
        <v>0</v>
      </c>
      <c r="G22" s="149">
        <f>SUBTOTAL(109,tbTraining[Year 6])</f>
        <v>0</v>
      </c>
      <c r="H22" s="149">
        <f>SUM(tbTraining[[#Totals],[Year 1]:[Year 6]])</f>
        <v>0</v>
      </c>
      <c r="I22" s="146"/>
    </row>
    <row r="23" spans="1:9" customFormat="1"/>
    <row r="24" spans="1:9">
      <c r="A24"/>
      <c r="B24"/>
      <c r="C24"/>
      <c r="D24"/>
      <c r="E24"/>
      <c r="F24"/>
      <c r="G24"/>
      <c r="H24"/>
      <c r="I24"/>
    </row>
  </sheetData>
  <sheetProtection sheet="1" objects="1" scenarios="1" formatCells="0" formatColumns="0" insertRows="0"/>
  <dataConsolidate/>
  <mergeCells count="2">
    <mergeCell ref="A1:I1"/>
    <mergeCell ref="A2:I2"/>
  </mergeCells>
  <conditionalFormatting sqref="A1:I22">
    <cfRule type="expression" dxfId="35" priority="1">
      <formula>AND(CELL("protect",A1),Check_Locked)</formula>
    </cfRule>
  </conditionalFormatting>
  <printOptions horizontalCentered="1"/>
  <pageMargins left="0.3" right="0.3" top="0.3" bottom="0.3" header="0.3" footer="0.3"/>
  <pageSetup scale="82" fitToHeight="0" orientation="landscape"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Research">
    <tabColor theme="6" tint="0.39997558519241921"/>
    <pageSetUpPr fitToPage="1"/>
  </sheetPr>
  <dimension ref="A1:I40"/>
  <sheetViews>
    <sheetView zoomScaleNormal="100" workbookViewId="0">
      <selection activeCell="A2" sqref="A2:I2"/>
    </sheetView>
  </sheetViews>
  <sheetFormatPr defaultColWidth="8.88671875" defaultRowHeight="14.4"/>
  <cols>
    <col min="1" max="1" width="22.6640625" style="1" customWidth="1"/>
    <col min="2" max="6" width="12.5546875" style="1" customWidth="1"/>
    <col min="7" max="7" width="9.88671875" style="1" hidden="1" customWidth="1"/>
    <col min="8" max="8" width="15.33203125" style="1" customWidth="1"/>
    <col min="9" max="9" width="60.6640625" style="1" customWidth="1"/>
    <col min="10" max="16384" width="8.88671875" style="1"/>
  </cols>
  <sheetData>
    <row r="1" spans="1:9" ht="15" thickBot="1">
      <c r="A1" s="199" t="s">
        <v>16</v>
      </c>
      <c r="B1" s="200"/>
      <c r="C1" s="200"/>
      <c r="D1" s="200"/>
      <c r="E1" s="200"/>
      <c r="F1" s="200"/>
      <c r="G1" s="200"/>
      <c r="H1" s="200"/>
      <c r="I1" s="201"/>
    </row>
    <row r="2" spans="1:9" ht="50.25" customHeight="1">
      <c r="A2" s="206" t="s">
        <v>460</v>
      </c>
      <c r="B2" s="204"/>
      <c r="C2" s="204"/>
      <c r="D2" s="204"/>
      <c r="E2" s="204"/>
      <c r="F2" s="204"/>
      <c r="G2" s="204"/>
      <c r="H2" s="204"/>
      <c r="I2" s="207"/>
    </row>
    <row r="3" spans="1:9" ht="15" customHeight="1" thickBot="1">
      <c r="A3" s="56" t="s">
        <v>8</v>
      </c>
      <c r="B3" s="46" t="s">
        <v>7</v>
      </c>
      <c r="C3" s="46" t="s">
        <v>6</v>
      </c>
      <c r="D3" s="46" t="s">
        <v>5</v>
      </c>
      <c r="E3" s="46" t="s">
        <v>4</v>
      </c>
      <c r="F3" s="54" t="s">
        <v>3</v>
      </c>
      <c r="G3" s="54" t="s">
        <v>52</v>
      </c>
      <c r="H3" s="46" t="s">
        <v>2</v>
      </c>
      <c r="I3" s="55" t="s">
        <v>1</v>
      </c>
    </row>
    <row r="4" spans="1:9">
      <c r="A4" s="142" t="s">
        <v>85</v>
      </c>
      <c r="B4" s="143" t="s">
        <v>85</v>
      </c>
      <c r="C4" s="143" t="s">
        <v>85</v>
      </c>
      <c r="D4" s="143" t="s">
        <v>85</v>
      </c>
      <c r="E4" s="143" t="s">
        <v>85</v>
      </c>
      <c r="F4" s="143" t="s">
        <v>85</v>
      </c>
      <c r="G4" s="143" t="s">
        <v>85</v>
      </c>
      <c r="H4" s="144">
        <f>SUM(Research!$B4:$G4)</f>
        <v>0</v>
      </c>
      <c r="I4" s="142"/>
    </row>
    <row r="5" spans="1:9">
      <c r="A5" s="142" t="s">
        <v>85</v>
      </c>
      <c r="B5" s="143" t="s">
        <v>85</v>
      </c>
      <c r="C5" s="143" t="s">
        <v>85</v>
      </c>
      <c r="D5" s="143" t="s">
        <v>85</v>
      </c>
      <c r="E5" s="143" t="s">
        <v>85</v>
      </c>
      <c r="F5" s="143" t="s">
        <v>85</v>
      </c>
      <c r="G5" s="143" t="s">
        <v>85</v>
      </c>
      <c r="H5" s="144">
        <f>SUM(Research!$B5:$G5)</f>
        <v>0</v>
      </c>
      <c r="I5" s="142"/>
    </row>
    <row r="6" spans="1:9">
      <c r="A6" s="142" t="s">
        <v>85</v>
      </c>
      <c r="B6" s="143" t="s">
        <v>85</v>
      </c>
      <c r="C6" s="143" t="s">
        <v>85</v>
      </c>
      <c r="D6" s="143" t="s">
        <v>85</v>
      </c>
      <c r="E6" s="143" t="s">
        <v>85</v>
      </c>
      <c r="F6" s="143" t="s">
        <v>85</v>
      </c>
      <c r="G6" s="143" t="s">
        <v>85</v>
      </c>
      <c r="H6" s="144">
        <f>SUM(Research!$B6:$G6)</f>
        <v>0</v>
      </c>
      <c r="I6" s="142"/>
    </row>
    <row r="7" spans="1:9">
      <c r="A7" s="142" t="s">
        <v>85</v>
      </c>
      <c r="B7" s="143" t="s">
        <v>85</v>
      </c>
      <c r="C7" s="143" t="s">
        <v>85</v>
      </c>
      <c r="D7" s="143" t="s">
        <v>85</v>
      </c>
      <c r="E7" s="143" t="s">
        <v>85</v>
      </c>
      <c r="F7" s="143" t="s">
        <v>85</v>
      </c>
      <c r="G7" s="143" t="s">
        <v>85</v>
      </c>
      <c r="H7" s="144">
        <f>SUM(Research!$B7:$G7)</f>
        <v>0</v>
      </c>
      <c r="I7" s="142"/>
    </row>
    <row r="8" spans="1:9">
      <c r="A8" s="142" t="s">
        <v>85</v>
      </c>
      <c r="B8" s="143" t="s">
        <v>85</v>
      </c>
      <c r="C8" s="143" t="s">
        <v>85</v>
      </c>
      <c r="D8" s="143" t="s">
        <v>85</v>
      </c>
      <c r="E8" s="143" t="s">
        <v>85</v>
      </c>
      <c r="F8" s="143" t="s">
        <v>85</v>
      </c>
      <c r="G8" s="143" t="s">
        <v>85</v>
      </c>
      <c r="H8" s="144">
        <f>SUM(Research!$B8:$G8)</f>
        <v>0</v>
      </c>
      <c r="I8" s="142"/>
    </row>
    <row r="9" spans="1:9">
      <c r="A9" s="142" t="s">
        <v>85</v>
      </c>
      <c r="B9" s="143" t="s">
        <v>85</v>
      </c>
      <c r="C9" s="143" t="s">
        <v>85</v>
      </c>
      <c r="D9" s="143" t="s">
        <v>85</v>
      </c>
      <c r="E9" s="143" t="s">
        <v>85</v>
      </c>
      <c r="F9" s="143" t="s">
        <v>85</v>
      </c>
      <c r="G9" s="143" t="s">
        <v>85</v>
      </c>
      <c r="H9" s="144">
        <f>SUM(Research!$B9:$G9)</f>
        <v>0</v>
      </c>
      <c r="I9" s="142"/>
    </row>
    <row r="10" spans="1:9">
      <c r="A10" s="142" t="s">
        <v>85</v>
      </c>
      <c r="B10" s="143" t="s">
        <v>85</v>
      </c>
      <c r="C10" s="143" t="s">
        <v>85</v>
      </c>
      <c r="D10" s="143" t="s">
        <v>85</v>
      </c>
      <c r="E10" s="143" t="s">
        <v>85</v>
      </c>
      <c r="F10" s="143" t="s">
        <v>85</v>
      </c>
      <c r="G10" s="143" t="s">
        <v>85</v>
      </c>
      <c r="H10" s="144">
        <f>SUM(Research!$B10:$G10)</f>
        <v>0</v>
      </c>
      <c r="I10" s="142"/>
    </row>
    <row r="11" spans="1:9">
      <c r="A11" s="142" t="s">
        <v>85</v>
      </c>
      <c r="B11" s="143" t="s">
        <v>85</v>
      </c>
      <c r="C11" s="143" t="s">
        <v>85</v>
      </c>
      <c r="D11" s="143" t="s">
        <v>85</v>
      </c>
      <c r="E11" s="143" t="s">
        <v>85</v>
      </c>
      <c r="F11" s="143" t="s">
        <v>85</v>
      </c>
      <c r="G11" s="143" t="s">
        <v>85</v>
      </c>
      <c r="H11" s="144">
        <f>SUM(Research!$B11:$G11)</f>
        <v>0</v>
      </c>
      <c r="I11" s="142"/>
    </row>
    <row r="12" spans="1:9">
      <c r="A12" s="142" t="s">
        <v>85</v>
      </c>
      <c r="B12" s="143" t="s">
        <v>85</v>
      </c>
      <c r="C12" s="143" t="s">
        <v>85</v>
      </c>
      <c r="D12" s="143" t="s">
        <v>85</v>
      </c>
      <c r="E12" s="143" t="s">
        <v>85</v>
      </c>
      <c r="F12" s="143" t="s">
        <v>85</v>
      </c>
      <c r="G12" s="143" t="s">
        <v>85</v>
      </c>
      <c r="H12" s="144">
        <f>SUM(Research!$B12:$G12)</f>
        <v>0</v>
      </c>
      <c r="I12" s="142"/>
    </row>
    <row r="13" spans="1:9">
      <c r="A13" s="142" t="s">
        <v>85</v>
      </c>
      <c r="B13" s="143" t="s">
        <v>85</v>
      </c>
      <c r="C13" s="143" t="s">
        <v>85</v>
      </c>
      <c r="D13" s="143" t="s">
        <v>85</v>
      </c>
      <c r="E13" s="143" t="s">
        <v>85</v>
      </c>
      <c r="F13" s="143" t="s">
        <v>85</v>
      </c>
      <c r="G13" s="143" t="s">
        <v>85</v>
      </c>
      <c r="H13" s="144">
        <f>SUM(Research!$B13:$G13)</f>
        <v>0</v>
      </c>
      <c r="I13" s="142"/>
    </row>
    <row r="14" spans="1:9">
      <c r="A14" s="142" t="s">
        <v>85</v>
      </c>
      <c r="B14" s="143" t="s">
        <v>85</v>
      </c>
      <c r="C14" s="143" t="s">
        <v>85</v>
      </c>
      <c r="D14" s="143" t="s">
        <v>85</v>
      </c>
      <c r="E14" s="143" t="s">
        <v>85</v>
      </c>
      <c r="F14" s="143" t="s">
        <v>85</v>
      </c>
      <c r="G14" s="143" t="s">
        <v>85</v>
      </c>
      <c r="H14" s="144">
        <f>SUM(Research!$B14:$G14)</f>
        <v>0</v>
      </c>
      <c r="I14" s="142"/>
    </row>
    <row r="15" spans="1:9">
      <c r="A15" s="142" t="s">
        <v>85</v>
      </c>
      <c r="B15" s="143" t="s">
        <v>85</v>
      </c>
      <c r="C15" s="143" t="s">
        <v>85</v>
      </c>
      <c r="D15" s="143" t="s">
        <v>85</v>
      </c>
      <c r="E15" s="143" t="s">
        <v>85</v>
      </c>
      <c r="F15" s="143" t="s">
        <v>85</v>
      </c>
      <c r="G15" s="143" t="s">
        <v>85</v>
      </c>
      <c r="H15" s="144">
        <f>SUM(Research!$B15:$G15)</f>
        <v>0</v>
      </c>
      <c r="I15" s="142"/>
    </row>
    <row r="16" spans="1:9">
      <c r="A16" s="142" t="s">
        <v>85</v>
      </c>
      <c r="B16" s="143" t="s">
        <v>85</v>
      </c>
      <c r="C16" s="143" t="s">
        <v>85</v>
      </c>
      <c r="D16" s="143" t="s">
        <v>85</v>
      </c>
      <c r="E16" s="143" t="s">
        <v>85</v>
      </c>
      <c r="F16" s="143" t="s">
        <v>85</v>
      </c>
      <c r="G16" s="143" t="s">
        <v>85</v>
      </c>
      <c r="H16" s="144">
        <f>SUM(Research!$B16:$G16)</f>
        <v>0</v>
      </c>
      <c r="I16" s="142"/>
    </row>
    <row r="17" spans="1:9">
      <c r="A17" s="142"/>
      <c r="B17" s="145"/>
      <c r="C17" s="145"/>
      <c r="D17" s="145"/>
      <c r="E17" s="145"/>
      <c r="F17" s="145"/>
      <c r="G17" s="145"/>
      <c r="H17" s="144">
        <f>SUM(Research!$B17:$G17)</f>
        <v>0</v>
      </c>
      <c r="I17" s="142"/>
    </row>
    <row r="18" spans="1:9">
      <c r="A18" s="142"/>
      <c r="B18" s="145"/>
      <c r="C18" s="145"/>
      <c r="D18" s="145"/>
      <c r="E18" s="145"/>
      <c r="F18" s="145"/>
      <c r="G18" s="145"/>
      <c r="H18" s="144">
        <f>SUM(Research!$B18:$G18)</f>
        <v>0</v>
      </c>
      <c r="I18" s="142"/>
    </row>
    <row r="19" spans="1:9">
      <c r="A19" s="142"/>
      <c r="B19" s="145"/>
      <c r="C19" s="145"/>
      <c r="D19" s="145"/>
      <c r="E19" s="145"/>
      <c r="F19" s="145"/>
      <c r="G19" s="145"/>
      <c r="H19" s="144">
        <f>SUM(Research!$B19:$G19)</f>
        <v>0</v>
      </c>
      <c r="I19" s="142"/>
    </row>
    <row r="20" spans="1:9">
      <c r="A20" s="142" t="s">
        <v>85</v>
      </c>
      <c r="B20" s="143" t="s">
        <v>85</v>
      </c>
      <c r="C20" s="143" t="s">
        <v>85</v>
      </c>
      <c r="D20" s="143" t="s">
        <v>85</v>
      </c>
      <c r="E20" s="143" t="s">
        <v>85</v>
      </c>
      <c r="F20" s="143" t="s">
        <v>85</v>
      </c>
      <c r="G20" s="143" t="s">
        <v>85</v>
      </c>
      <c r="H20" s="144">
        <f>SUM(Research!$B20:$G20)</f>
        <v>0</v>
      </c>
      <c r="I20" s="142"/>
    </row>
    <row r="21" spans="1:9">
      <c r="A21" s="142" t="s">
        <v>85</v>
      </c>
      <c r="B21" s="143" t="s">
        <v>85</v>
      </c>
      <c r="C21" s="143" t="s">
        <v>85</v>
      </c>
      <c r="D21" s="143" t="s">
        <v>85</v>
      </c>
      <c r="E21" s="143" t="s">
        <v>85</v>
      </c>
      <c r="F21" s="143" t="s">
        <v>85</v>
      </c>
      <c r="G21" s="143" t="s">
        <v>85</v>
      </c>
      <c r="H21" s="144">
        <f>SUM(Research!$B21:$G21)</f>
        <v>0</v>
      </c>
      <c r="I21" s="142"/>
    </row>
    <row r="22" spans="1:9">
      <c r="A22" s="146" t="s">
        <v>81</v>
      </c>
      <c r="B22" s="147">
        <f>SUBTOTAL(109,tbResearch[Year 1])</f>
        <v>0</v>
      </c>
      <c r="C22" s="147">
        <f>SUBTOTAL(109,tbResearch[Year 2])</f>
        <v>0</v>
      </c>
      <c r="D22" s="147">
        <f>SUBTOTAL(109,tbResearch[Year 3])</f>
        <v>0</v>
      </c>
      <c r="E22" s="147">
        <f>SUBTOTAL(109,tbResearch[Year 4])</f>
        <v>0</v>
      </c>
      <c r="F22" s="147">
        <f>SUBTOTAL(109,tbResearch[Year 5])</f>
        <v>0</v>
      </c>
      <c r="G22" s="149">
        <f>SUBTOTAL(109,tbResearch[Year 6])</f>
        <v>0</v>
      </c>
      <c r="H22" s="149">
        <f>SUM(tbResearch[[#Totals],[Year 1]:[Year 6]])</f>
        <v>0</v>
      </c>
      <c r="I22" s="146"/>
    </row>
    <row r="23" spans="1:9">
      <c r="A23" s="155"/>
      <c r="B23"/>
      <c r="C23"/>
      <c r="D23"/>
      <c r="E23"/>
      <c r="F23"/>
      <c r="G23"/>
      <c r="H23"/>
      <c r="I23"/>
    </row>
    <row r="24" spans="1:9" ht="15" thickBot="1">
      <c r="A24"/>
      <c r="B24"/>
      <c r="C24"/>
      <c r="D24"/>
      <c r="E24"/>
      <c r="F24"/>
      <c r="G24"/>
      <c r="H24"/>
      <c r="I24"/>
    </row>
    <row r="25" spans="1:9" ht="15" thickBot="1">
      <c r="A25" s="199" t="s">
        <v>456</v>
      </c>
      <c r="B25" s="200"/>
      <c r="C25" s="200"/>
      <c r="D25" s="200"/>
      <c r="E25" s="200"/>
      <c r="F25" s="200"/>
      <c r="G25" s="200"/>
      <c r="H25" s="200"/>
      <c r="I25" s="201"/>
    </row>
    <row r="26" spans="1:9">
      <c r="A26" s="155" t="s">
        <v>459</v>
      </c>
    </row>
    <row r="27" spans="1:9" ht="15" thickBot="1">
      <c r="A27" s="155"/>
    </row>
    <row r="28" spans="1:9" ht="15" thickBot="1">
      <c r="A28" s="153" t="s">
        <v>454</v>
      </c>
      <c r="B28" s="153" t="s">
        <v>455</v>
      </c>
    </row>
    <row r="29" spans="1:9">
      <c r="A29" s="150"/>
      <c r="B29" s="151"/>
    </row>
    <row r="30" spans="1:9">
      <c r="A30" s="150"/>
      <c r="B30" s="151"/>
    </row>
    <row r="31" spans="1:9">
      <c r="A31" s="150"/>
      <c r="B31" s="151"/>
    </row>
    <row r="32" spans="1:9">
      <c r="A32" s="150"/>
      <c r="B32" s="151"/>
    </row>
    <row r="33" spans="1:2">
      <c r="A33" s="150"/>
      <c r="B33" s="151"/>
    </row>
    <row r="34" spans="1:2">
      <c r="A34" s="150"/>
      <c r="B34" s="151"/>
    </row>
    <row r="35" spans="1:2">
      <c r="A35" s="150"/>
      <c r="B35" s="151"/>
    </row>
    <row r="36" spans="1:2">
      <c r="A36" s="150"/>
      <c r="B36" s="151"/>
    </row>
    <row r="37" spans="1:2">
      <c r="A37" s="150"/>
      <c r="B37" s="151"/>
    </row>
    <row r="38" spans="1:2">
      <c r="A38" s="150"/>
      <c r="B38" s="151"/>
    </row>
    <row r="39" spans="1:2" ht="15" thickBot="1">
      <c r="A39" s="150"/>
      <c r="B39" s="151"/>
    </row>
    <row r="40" spans="1:2" ht="29.4" thickTop="1">
      <c r="A40" s="154" t="s">
        <v>457</v>
      </c>
      <c r="B40" s="152">
        <f>SUBTOTAL(109,B29:B39)</f>
        <v>0</v>
      </c>
    </row>
  </sheetData>
  <sheetProtection formatCells="0" formatColumns="0" insertRows="0"/>
  <dataConsolidate/>
  <mergeCells count="3">
    <mergeCell ref="A1:I1"/>
    <mergeCell ref="A2:I2"/>
    <mergeCell ref="A25:I25"/>
  </mergeCells>
  <conditionalFormatting sqref="A1:I22">
    <cfRule type="expression" dxfId="34" priority="16">
      <formula>AND(CELL("protect",A1),Check_Locked)</formula>
    </cfRule>
  </conditionalFormatting>
  <conditionalFormatting sqref="A25:I25">
    <cfRule type="expression" dxfId="33" priority="15">
      <formula>AND(CELL("protect",A25),Check_Locked)</formula>
    </cfRule>
  </conditionalFormatting>
  <conditionalFormatting sqref="A28">
    <cfRule type="expression" dxfId="32" priority="14">
      <formula>AND(CELL("protect",A28),Check_Locked)</formula>
    </cfRule>
  </conditionalFormatting>
  <conditionalFormatting sqref="B28">
    <cfRule type="expression" dxfId="31" priority="13">
      <formula>AND(CELL("protect",B28),Check_Locked)</formula>
    </cfRule>
  </conditionalFormatting>
  <conditionalFormatting sqref="A29:B29">
    <cfRule type="expression" dxfId="30" priority="12">
      <formula>AND(CELL("protect",A29),Check_Locked)</formula>
    </cfRule>
  </conditionalFormatting>
  <conditionalFormatting sqref="A30:B30">
    <cfRule type="expression" dxfId="29" priority="11">
      <formula>AND(CELL("protect",A30),Check_Locked)</formula>
    </cfRule>
  </conditionalFormatting>
  <conditionalFormatting sqref="A31:B31">
    <cfRule type="expression" dxfId="28" priority="10">
      <formula>AND(CELL("protect",A31),Check_Locked)</formula>
    </cfRule>
  </conditionalFormatting>
  <conditionalFormatting sqref="A32:B32">
    <cfRule type="expression" dxfId="27" priority="9">
      <formula>AND(CELL("protect",A32),Check_Locked)</formula>
    </cfRule>
  </conditionalFormatting>
  <conditionalFormatting sqref="A33:B33">
    <cfRule type="expression" dxfId="26" priority="8">
      <formula>AND(CELL("protect",A33),Check_Locked)</formula>
    </cfRule>
  </conditionalFormatting>
  <conditionalFormatting sqref="A34:B34">
    <cfRule type="expression" dxfId="25" priority="7">
      <formula>AND(CELL("protect",A34),Check_Locked)</formula>
    </cfRule>
  </conditionalFormatting>
  <conditionalFormatting sqref="A35:B35">
    <cfRule type="expression" dxfId="24" priority="6">
      <formula>AND(CELL("protect",A35),Check_Locked)</formula>
    </cfRule>
  </conditionalFormatting>
  <conditionalFormatting sqref="A36:B36">
    <cfRule type="expression" dxfId="23" priority="5">
      <formula>AND(CELL("protect",A36),Check_Locked)</formula>
    </cfRule>
  </conditionalFormatting>
  <conditionalFormatting sqref="A37:B37">
    <cfRule type="expression" dxfId="22" priority="4">
      <formula>AND(CELL("protect",A37),Check_Locked)</formula>
    </cfRule>
  </conditionalFormatting>
  <conditionalFormatting sqref="A38:B38">
    <cfRule type="expression" dxfId="21" priority="3">
      <formula>AND(CELL("protect",A38),Check_Locked)</formula>
    </cfRule>
  </conditionalFormatting>
  <conditionalFormatting sqref="A39:B39">
    <cfRule type="expression" dxfId="20" priority="2">
      <formula>AND(CELL("protect",A39),Check_Locked)</formula>
    </cfRule>
  </conditionalFormatting>
  <conditionalFormatting sqref="A40:B40">
    <cfRule type="expression" dxfId="19" priority="1">
      <formula>AND(CELL("protect",A40),Check_Locked)</formula>
    </cfRule>
  </conditionalFormatting>
  <printOptions horizontalCentered="1"/>
  <pageMargins left="0.3" right="0.3" top="0.3" bottom="0.3" header="0.3" footer="0.3"/>
  <pageSetup scale="82" fitToHeight="0" orientation="landscape" r:id="rId1"/>
  <headerFooter>
    <oddHeader>&amp;LPrinted on &amp;D&amp;RPage &amp;P</oddHead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IndirectCosts">
    <tabColor theme="6" tint="0.39997558519241921"/>
    <pageSetUpPr fitToPage="1"/>
  </sheetPr>
  <dimension ref="A1:I25"/>
  <sheetViews>
    <sheetView zoomScaleNormal="100" workbookViewId="0">
      <selection activeCell="C28" sqref="C28"/>
    </sheetView>
  </sheetViews>
  <sheetFormatPr defaultColWidth="8.88671875" defaultRowHeight="14.4"/>
  <cols>
    <col min="1" max="1" width="32.5546875" style="1" customWidth="1"/>
    <col min="2" max="6" width="12.5546875" style="1" customWidth="1"/>
    <col min="7" max="7" width="10.6640625" style="1" hidden="1" customWidth="1"/>
    <col min="8" max="8" width="15.33203125" style="1" customWidth="1"/>
    <col min="9" max="9" width="60.6640625" style="1" customWidth="1"/>
    <col min="10" max="16384" width="8.88671875" style="1"/>
  </cols>
  <sheetData>
    <row r="1" spans="1:9" ht="15" thickBot="1">
      <c r="A1" s="199" t="s">
        <v>17</v>
      </c>
      <c r="B1" s="200"/>
      <c r="C1" s="200"/>
      <c r="D1" s="200"/>
      <c r="E1" s="200"/>
      <c r="F1" s="200"/>
      <c r="G1" s="200"/>
      <c r="H1" s="200"/>
      <c r="I1" s="201"/>
    </row>
    <row r="2" spans="1:9" ht="55.5" customHeight="1">
      <c r="A2" s="213" t="s">
        <v>452</v>
      </c>
      <c r="B2" s="214"/>
      <c r="C2" s="214"/>
      <c r="D2" s="214"/>
      <c r="E2" s="214"/>
      <c r="F2" s="214"/>
      <c r="G2" s="214"/>
      <c r="H2" s="214"/>
      <c r="I2" s="215"/>
    </row>
    <row r="3" spans="1:9" ht="15" customHeight="1" thickBot="1">
      <c r="A3" s="56" t="s">
        <v>8</v>
      </c>
      <c r="B3" s="46" t="s">
        <v>7</v>
      </c>
      <c r="C3" s="46" t="s">
        <v>6</v>
      </c>
      <c r="D3" s="46" t="s">
        <v>5</v>
      </c>
      <c r="E3" s="46" t="s">
        <v>4</v>
      </c>
      <c r="F3" s="54" t="s">
        <v>3</v>
      </c>
      <c r="G3" s="54" t="s">
        <v>52</v>
      </c>
      <c r="H3" s="46" t="s">
        <v>2</v>
      </c>
      <c r="I3" s="55" t="s">
        <v>1</v>
      </c>
    </row>
    <row r="4" spans="1:9" ht="14.4" customHeight="1">
      <c r="A4" s="142" t="s">
        <v>453</v>
      </c>
      <c r="B4" s="143"/>
      <c r="C4" s="143"/>
      <c r="D4" s="143"/>
      <c r="E4" s="143"/>
      <c r="F4" s="143"/>
      <c r="G4" s="143" t="s">
        <v>85</v>
      </c>
      <c r="H4" s="144">
        <f>SUM('Indirect Costs'!$B4:$G4)</f>
        <v>0</v>
      </c>
      <c r="I4" s="142"/>
    </row>
    <row r="5" spans="1:9">
      <c r="A5" s="142" t="s">
        <v>85</v>
      </c>
      <c r="B5" s="143" t="s">
        <v>85</v>
      </c>
      <c r="C5" s="143"/>
      <c r="D5" s="143"/>
      <c r="E5" s="143"/>
      <c r="F5" s="143"/>
      <c r="G5" s="143" t="s">
        <v>85</v>
      </c>
      <c r="H5" s="144">
        <f>SUM('Indirect Costs'!$B5:$G5)</f>
        <v>0</v>
      </c>
      <c r="I5" s="142"/>
    </row>
    <row r="6" spans="1:9">
      <c r="A6" s="142" t="s">
        <v>85</v>
      </c>
      <c r="B6" s="143" t="s">
        <v>85</v>
      </c>
      <c r="C6" s="143"/>
      <c r="D6" s="143"/>
      <c r="E6" s="143"/>
      <c r="F6" s="143"/>
      <c r="G6" s="143" t="s">
        <v>85</v>
      </c>
      <c r="H6" s="144">
        <f>SUM('Indirect Costs'!$B6:$G6)</f>
        <v>0</v>
      </c>
      <c r="I6" s="142"/>
    </row>
    <row r="7" spans="1:9">
      <c r="A7" s="142" t="s">
        <v>85</v>
      </c>
      <c r="B7" s="143" t="s">
        <v>85</v>
      </c>
      <c r="C7" s="143"/>
      <c r="D7" s="143"/>
      <c r="E7" s="143"/>
      <c r="F7" s="143"/>
      <c r="G7" s="143" t="s">
        <v>85</v>
      </c>
      <c r="H7" s="144">
        <f>SUM('Indirect Costs'!$B7:$G7)</f>
        <v>0</v>
      </c>
      <c r="I7" s="142"/>
    </row>
    <row r="8" spans="1:9">
      <c r="A8" s="142" t="s">
        <v>85</v>
      </c>
      <c r="B8" s="143" t="s">
        <v>85</v>
      </c>
      <c r="C8" s="143"/>
      <c r="D8" s="143"/>
      <c r="E8" s="143"/>
      <c r="F8" s="143"/>
      <c r="G8" s="143" t="s">
        <v>85</v>
      </c>
      <c r="H8" s="144">
        <f>SUM('Indirect Costs'!$B8:$G8)</f>
        <v>0</v>
      </c>
      <c r="I8" s="142"/>
    </row>
    <row r="9" spans="1:9">
      <c r="A9" s="142" t="s">
        <v>85</v>
      </c>
      <c r="B9" s="143" t="s">
        <v>85</v>
      </c>
      <c r="C9" s="143"/>
      <c r="D9" s="143"/>
      <c r="E9" s="143"/>
      <c r="F9" s="143"/>
      <c r="G9" s="143" t="s">
        <v>85</v>
      </c>
      <c r="H9" s="144">
        <f>SUM('Indirect Costs'!$B9:$G9)</f>
        <v>0</v>
      </c>
      <c r="I9" s="142"/>
    </row>
    <row r="10" spans="1:9">
      <c r="A10" s="142" t="s">
        <v>85</v>
      </c>
      <c r="B10" s="143" t="s">
        <v>85</v>
      </c>
      <c r="C10" s="143" t="s">
        <v>85</v>
      </c>
      <c r="D10" s="143" t="s">
        <v>85</v>
      </c>
      <c r="E10" s="143" t="s">
        <v>85</v>
      </c>
      <c r="F10" s="143" t="s">
        <v>85</v>
      </c>
      <c r="G10" s="143" t="s">
        <v>85</v>
      </c>
      <c r="H10" s="144">
        <f>SUM('Indirect Costs'!$B10:$G10)</f>
        <v>0</v>
      </c>
      <c r="I10" s="142"/>
    </row>
    <row r="11" spans="1:9">
      <c r="A11" s="142" t="s">
        <v>85</v>
      </c>
      <c r="B11" s="143" t="s">
        <v>85</v>
      </c>
      <c r="C11" s="143" t="s">
        <v>85</v>
      </c>
      <c r="D11" s="143" t="s">
        <v>85</v>
      </c>
      <c r="E11" s="143" t="s">
        <v>85</v>
      </c>
      <c r="F11" s="143" t="s">
        <v>85</v>
      </c>
      <c r="G11" s="143" t="s">
        <v>85</v>
      </c>
      <c r="H11" s="144">
        <f>SUM('Indirect Costs'!$B11:$G11)</f>
        <v>0</v>
      </c>
      <c r="I11" s="142"/>
    </row>
    <row r="12" spans="1:9">
      <c r="A12" s="142" t="s">
        <v>85</v>
      </c>
      <c r="B12" s="143" t="s">
        <v>85</v>
      </c>
      <c r="C12" s="143" t="s">
        <v>85</v>
      </c>
      <c r="D12" s="143" t="s">
        <v>85</v>
      </c>
      <c r="E12" s="143" t="s">
        <v>85</v>
      </c>
      <c r="F12" s="143" t="s">
        <v>85</v>
      </c>
      <c r="G12" s="143" t="s">
        <v>85</v>
      </c>
      <c r="H12" s="144">
        <f>SUM('Indirect Costs'!$B12:$G12)</f>
        <v>0</v>
      </c>
      <c r="I12" s="142"/>
    </row>
    <row r="13" spans="1:9">
      <c r="A13" s="142" t="s">
        <v>85</v>
      </c>
      <c r="B13" s="143" t="s">
        <v>85</v>
      </c>
      <c r="C13" s="143" t="s">
        <v>85</v>
      </c>
      <c r="D13" s="143" t="s">
        <v>85</v>
      </c>
      <c r="E13" s="143" t="s">
        <v>85</v>
      </c>
      <c r="F13" s="143" t="s">
        <v>85</v>
      </c>
      <c r="G13" s="143" t="s">
        <v>85</v>
      </c>
      <c r="H13" s="144">
        <f>SUM('Indirect Costs'!$B13:$G13)</f>
        <v>0</v>
      </c>
      <c r="I13" s="142"/>
    </row>
    <row r="14" spans="1:9">
      <c r="A14" s="142" t="s">
        <v>85</v>
      </c>
      <c r="B14" s="143" t="s">
        <v>85</v>
      </c>
      <c r="C14" s="143" t="s">
        <v>85</v>
      </c>
      <c r="D14" s="143" t="s">
        <v>85</v>
      </c>
      <c r="E14" s="143" t="s">
        <v>85</v>
      </c>
      <c r="F14" s="143" t="s">
        <v>85</v>
      </c>
      <c r="G14" s="143" t="s">
        <v>85</v>
      </c>
      <c r="H14" s="144">
        <f>SUM('Indirect Costs'!$B14:$G14)</f>
        <v>0</v>
      </c>
      <c r="I14" s="142"/>
    </row>
    <row r="15" spans="1:9">
      <c r="A15" s="142" t="s">
        <v>85</v>
      </c>
      <c r="B15" s="143" t="s">
        <v>85</v>
      </c>
      <c r="C15" s="143" t="s">
        <v>85</v>
      </c>
      <c r="D15" s="143" t="s">
        <v>85</v>
      </c>
      <c r="E15" s="143" t="s">
        <v>85</v>
      </c>
      <c r="F15" s="143" t="s">
        <v>85</v>
      </c>
      <c r="G15" s="143" t="s">
        <v>85</v>
      </c>
      <c r="H15" s="144">
        <f>SUM('Indirect Costs'!$B15:$G15)</f>
        <v>0</v>
      </c>
      <c r="I15" s="142"/>
    </row>
    <row r="16" spans="1:9">
      <c r="A16" s="142" t="s">
        <v>85</v>
      </c>
      <c r="B16" s="143" t="s">
        <v>85</v>
      </c>
      <c r="C16" s="143" t="s">
        <v>85</v>
      </c>
      <c r="D16" s="143" t="s">
        <v>85</v>
      </c>
      <c r="E16" s="143" t="s">
        <v>85</v>
      </c>
      <c r="F16" s="143" t="s">
        <v>85</v>
      </c>
      <c r="G16" s="143" t="s">
        <v>85</v>
      </c>
      <c r="H16" s="144">
        <f>SUM('Indirect Costs'!$B16:$G16)</f>
        <v>0</v>
      </c>
      <c r="I16" s="142"/>
    </row>
    <row r="17" spans="1:9">
      <c r="A17" s="142"/>
      <c r="B17" s="145"/>
      <c r="C17" s="145"/>
      <c r="D17" s="145"/>
      <c r="E17" s="145"/>
      <c r="F17" s="145"/>
      <c r="G17" s="145"/>
      <c r="H17" s="144">
        <f>SUM('Indirect Costs'!$B17:$G17)</f>
        <v>0</v>
      </c>
      <c r="I17" s="142"/>
    </row>
    <row r="18" spans="1:9">
      <c r="A18" s="142"/>
      <c r="B18" s="145"/>
      <c r="C18" s="145"/>
      <c r="D18" s="145"/>
      <c r="E18" s="145"/>
      <c r="F18" s="145"/>
      <c r="G18" s="145"/>
      <c r="H18" s="144">
        <f>SUM('Indirect Costs'!$B18:$G18)</f>
        <v>0</v>
      </c>
      <c r="I18" s="142"/>
    </row>
    <row r="19" spans="1:9">
      <c r="A19" s="142"/>
      <c r="B19" s="145"/>
      <c r="C19" s="145"/>
      <c r="D19" s="145"/>
      <c r="E19" s="145"/>
      <c r="F19" s="145"/>
      <c r="G19" s="145"/>
      <c r="H19" s="144">
        <f>SUM('Indirect Costs'!$B19:$G19)</f>
        <v>0</v>
      </c>
      <c r="I19" s="142"/>
    </row>
    <row r="20" spans="1:9">
      <c r="A20" s="142" t="s">
        <v>85</v>
      </c>
      <c r="B20" s="143" t="s">
        <v>85</v>
      </c>
      <c r="C20" s="143" t="s">
        <v>85</v>
      </c>
      <c r="D20" s="143" t="s">
        <v>85</v>
      </c>
      <c r="E20" s="143" t="s">
        <v>85</v>
      </c>
      <c r="F20" s="143" t="s">
        <v>85</v>
      </c>
      <c r="G20" s="143" t="s">
        <v>85</v>
      </c>
      <c r="H20" s="144">
        <f>SUM('Indirect Costs'!$B20:$G20)</f>
        <v>0</v>
      </c>
      <c r="I20" s="142"/>
    </row>
    <row r="21" spans="1:9">
      <c r="A21" s="142" t="s">
        <v>85</v>
      </c>
      <c r="B21" s="143" t="s">
        <v>85</v>
      </c>
      <c r="C21" s="143" t="s">
        <v>85</v>
      </c>
      <c r="D21" s="143" t="s">
        <v>85</v>
      </c>
      <c r="E21" s="143" t="s">
        <v>85</v>
      </c>
      <c r="F21" s="143" t="s">
        <v>85</v>
      </c>
      <c r="G21" s="143" t="s">
        <v>85</v>
      </c>
      <c r="H21" s="144">
        <f>SUM('Indirect Costs'!$B21:$G21)</f>
        <v>0</v>
      </c>
      <c r="I21" s="142"/>
    </row>
    <row r="22" spans="1:9">
      <c r="A22" s="146" t="s">
        <v>82</v>
      </c>
      <c r="B22" s="147">
        <f>SUBTOTAL(109,tbIndirectCosts[Year 1])</f>
        <v>0</v>
      </c>
      <c r="C22" s="147">
        <f>SUBTOTAL(109,tbIndirectCosts[Year 2])</f>
        <v>0</v>
      </c>
      <c r="D22" s="147">
        <f>SUBTOTAL(109,tbIndirectCosts[Year 3])</f>
        <v>0</v>
      </c>
      <c r="E22" s="147">
        <f>SUBTOTAL(109,tbIndirectCosts[Year 4])</f>
        <v>0</v>
      </c>
      <c r="F22" s="147">
        <f>SUBTOTAL(109,tbIndirectCosts[Year 5])</f>
        <v>0</v>
      </c>
      <c r="G22" s="148">
        <f>SUBTOTAL(109,tbIndirectCosts[Year 6])</f>
        <v>0</v>
      </c>
      <c r="H22" s="148">
        <f>SUM(tbIndirectCosts[[#Totals],[Year 1]:[Year 6]])</f>
        <v>0</v>
      </c>
      <c r="I22" s="146"/>
    </row>
    <row r="23" spans="1:9">
      <c r="B23" s="32"/>
      <c r="C23" s="32"/>
      <c r="D23" s="32"/>
      <c r="E23" s="32"/>
      <c r="F23" s="32"/>
      <c r="G23" s="31"/>
    </row>
    <row r="24" spans="1:9">
      <c r="F24" s="3"/>
      <c r="G24" s="3"/>
    </row>
    <row r="25" spans="1:9" ht="18.75" customHeight="1"/>
  </sheetData>
  <sheetProtection formatCells="0" formatColumns="0" insertRows="0"/>
  <dataConsolidate/>
  <mergeCells count="2">
    <mergeCell ref="A1:I1"/>
    <mergeCell ref="A2:I2"/>
  </mergeCells>
  <conditionalFormatting sqref="A1:I22">
    <cfRule type="expression" dxfId="18" priority="19">
      <formula>AND(CELL("protect",A1),Check_Locked)</formula>
    </cfRule>
  </conditionalFormatting>
  <printOptions horizontalCentered="1"/>
  <pageMargins left="0.3" right="0.3" top="0.3" bottom="0.3" header="0.3" footer="0.3"/>
  <pageSetup scale="82"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ActivityTaxHTField0 xmlns="cd7d28e7-c92e-4b40-a495-8445e851351e">
      <Terms xmlns="http://schemas.microsoft.com/office/infopath/2007/PartnerControls">
        <TermInfo xmlns="http://schemas.microsoft.com/office/infopath/2007/PartnerControls">
          <TermName xmlns="http://schemas.microsoft.com/office/infopath/2007/PartnerControls">Forms</TermName>
          <TermId xmlns="http://schemas.microsoft.com/office/infopath/2007/PartnerControls">2722ad9c-15e9-4d76-a3d3-d775821d83fd</TermId>
        </TermInfo>
      </Terms>
    </ActivityTaxHTField0>
    <TaxKeywordTaxHTField xmlns="cd7d28e7-c92e-4b40-a495-8445e851351e">
      <Terms xmlns="http://schemas.microsoft.com/office/infopath/2007/PartnerControls"/>
    </TaxKeywordTaxHTField>
    <TaxCatchAll xmlns="cd7d28e7-c92e-4b40-a495-8445e851351e">
      <Value>7294</Value>
      <Value>99</Value>
    </TaxCatchAll>
    <_dlc_DocId xmlns="cd7d28e7-c92e-4b40-a495-8445e851351e">IC01-80-358</_dlc_DocId>
    <_dlc_DocIdUrl xmlns="cd7d28e7-c92e-4b40-a495-8445e851351e">
      <Url>http://ic.idrc.ca/ga/_layouts/15/DocIdRedir.aspx?ID=IC01-80-358</Url>
      <Description>IC01-80-358</Description>
    </_dlc_DocIdUrl>
    <Language xmlns="http://schemas.microsoft.com/sharepoint/v3">English</Language>
    <Responsible_x0020_UnitTaxHTField0 xmlns="cd7d28e7-c92e-4b40-a495-8445e851351e">
      <Terms xmlns="http://schemas.microsoft.com/office/infopath/2007/PartnerControls">
        <TermInfo xmlns="http://schemas.microsoft.com/office/infopath/2007/PartnerControls">
          <TermName xmlns="http://schemas.microsoft.com/office/infopath/2007/PartnerControls">Grant Administration Division</TermName>
          <TermId xmlns="http://schemas.microsoft.com/office/infopath/2007/PartnerControls">e579acba-f579-40a9-b203-c5994a6f045b</TermId>
        </TermInfo>
      </Terms>
    </Responsible_x0020_UnitTaxHTField0>
    <Mapped_x0020_Content_x0020_Type xmlns="cd7d28e7-c92e-4b40-a495-8445e851351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Template" ma:contentTypeID="0x01010056213EB168E7214BBCAD10D93460F1A500F26B1883450EAA42917FF19CD1C228AC" ma:contentTypeVersion="44" ma:contentTypeDescription="Documents with a specific format that are used as a starting point for the creation of other documents." ma:contentTypeScope="" ma:versionID="0ebf3eb447648aa184cd7012e06b75ec">
  <xsd:schema xmlns:xsd="http://www.w3.org/2001/XMLSchema" xmlns:xs="http://www.w3.org/2001/XMLSchema" xmlns:p="http://schemas.microsoft.com/office/2006/metadata/properties" xmlns:ns1="http://schemas.microsoft.com/sharepoint/v3" xmlns:ns3="cd7d28e7-c92e-4b40-a495-8445e851351e" targetNamespace="http://schemas.microsoft.com/office/2006/metadata/properties" ma:root="true" ma:fieldsID="9423737975a258fac7255b2d465c42df" ns1:_="" ns3:_="">
    <xsd:import namespace="http://schemas.microsoft.com/sharepoint/v3"/>
    <xsd:import namespace="cd7d28e7-c92e-4b40-a495-8445e851351e"/>
    <xsd:element name="properties">
      <xsd:complexType>
        <xsd:sequence>
          <xsd:element name="documentManagement">
            <xsd:complexType>
              <xsd:all>
                <xsd:element ref="ns1:Language" minOccurs="0"/>
                <xsd:element ref="ns3:_dlc_DocId" minOccurs="0"/>
                <xsd:element ref="ns3:_dlc_DocIdUrl" minOccurs="0"/>
                <xsd:element ref="ns3:_dlc_DocIdPersistId" minOccurs="0"/>
                <xsd:element ref="ns3:ActivityTaxHTField0" minOccurs="0"/>
                <xsd:element ref="ns3:TaxCatchAll" minOccurs="0"/>
                <xsd:element ref="ns3:TaxCatchAllLabel" minOccurs="0"/>
                <xsd:element ref="ns3:Responsible_x0020_UnitTaxHTField0" minOccurs="0"/>
                <xsd:element ref="ns3:Mapped_x0020_Content_x0020_Type" minOccurs="0"/>
                <xsd:element ref="ns3:TaxKeywordTaxHTFiel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4" nillable="true" ma:displayName="Language" ma:default="English" ma:internalName="Languag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cd7d28e7-c92e-4b40-a495-8445e851351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ActivityTaxHTField0" ma:index="12" nillable="true" ma:taxonomy="true" ma:internalName="ActivityTaxHTField0" ma:taxonomyFieldName="Activity" ma:displayName="Activity" ma:default="" ma:fieldId="{d9b2ac47-fe2b-4d22-be0e-a32c301f7280}" ma:sspId="7d326a63-e8c7-43bb-9a06-0a8e285f0039" ma:termSetId="443b521e-e17d-4fb6-af02-88cf3ec8d6cc" ma:anchorId="00000000-0000-0000-0000-000000000000" ma:open="true" ma:isKeyword="false">
      <xsd:complexType>
        <xsd:sequence>
          <xsd:element ref="pc:Terms" minOccurs="0" maxOccurs="1"/>
        </xsd:sequence>
      </xsd:complexType>
    </xsd:element>
    <xsd:element name="TaxCatchAll" ma:index="13" nillable="true" ma:displayName="Taxonomy Catch All Column" ma:hidden="true" ma:list="{2bf37d9c-aeff-47ea-8e00-cec2517191f2}" ma:internalName="TaxCatchAll" ma:showField="CatchAllData" ma:web="25c0ba50-134a-46ba-8733-d14ed06ad4c0">
      <xsd:complexType>
        <xsd:complexContent>
          <xsd:extension base="dms:MultiChoiceLookup">
            <xsd:sequence>
              <xsd:element name="Value" type="dms:Lookup" maxOccurs="unbounded" minOccurs="0" nillable="true"/>
            </xsd:sequence>
          </xsd:extension>
        </xsd:complexContent>
      </xsd:complexType>
    </xsd:element>
    <xsd:element name="TaxCatchAllLabel" ma:index="14" nillable="true" ma:displayName="Taxonomy Catch All Column1" ma:hidden="true" ma:list="{2bf37d9c-aeff-47ea-8e00-cec2517191f2}" ma:internalName="TaxCatchAllLabel" ma:readOnly="true" ma:showField="CatchAllDataLabel" ma:web="25c0ba50-134a-46ba-8733-d14ed06ad4c0">
      <xsd:complexType>
        <xsd:complexContent>
          <xsd:extension base="dms:MultiChoiceLookup">
            <xsd:sequence>
              <xsd:element name="Value" type="dms:Lookup" maxOccurs="unbounded" minOccurs="0" nillable="true"/>
            </xsd:sequence>
          </xsd:extension>
        </xsd:complexContent>
      </xsd:complexType>
    </xsd:element>
    <xsd:element name="Responsible_x0020_UnitTaxHTField0" ma:index="17" nillable="true" ma:taxonomy="true" ma:internalName="Responsible_x0020_UnitTaxHTField0" ma:taxonomyFieldName="Responsible_x0020_Unit" ma:displayName="Responsible Unit" ma:default="" ma:fieldId="{d39fe894-46ef-430d-a065-954286fc2a35}" ma:sspId="7d326a63-e8c7-43bb-9a06-0a8e285f0039" ma:termSetId="018c7a66-cf47-4f3f-a238-164b28777ba5" ma:anchorId="00000000-0000-0000-0000-000000000000" ma:open="false" ma:isKeyword="false">
      <xsd:complexType>
        <xsd:sequence>
          <xsd:element ref="pc:Terms" minOccurs="0" maxOccurs="1"/>
        </xsd:sequence>
      </xsd:complexType>
    </xsd:element>
    <xsd:element name="Mapped_x0020_Content_x0020_Type" ma:index="19" nillable="true" ma:displayName="Mapped Content Type" ma:description="The name of the content type in the hub that is associated with the template" ma:internalName="Mapped_x0020_Content_x0020_Type">
      <xsd:simpleType>
        <xsd:restriction base="dms:Text">
          <xsd:maxLength value="255"/>
        </xsd:restriction>
      </xsd:simpleType>
    </xsd:element>
    <xsd:element name="TaxKeywordTaxHTField" ma:index="20" nillable="true" ma:taxonomy="true" ma:internalName="TaxKeywordTaxHTField" ma:taxonomyFieldName="TaxKeyword" ma:displayName="Enterprise Keywords" ma:fieldId="{23f27201-bee3-471e-b2e7-b64fd8b7ca38}" ma:taxonomyMulti="true" ma:sspId="65eb484b-e582-4856-a392-b1726b750586"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 ma:displayName="Author"/>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Version=14.0.0.0, Culture=neutral, PublicKeyToken=71e9bce111e9429c</Assembly>
    <Class>Microsoft.Office.DocumentManagement.Internal.DocIdHandler</Class>
    <Data/>
    <Filter/>
  </Receiver>
</spe:Receivers>
</file>

<file path=customXml/item5.xml><?xml version="1.0" encoding="utf-8"?>
<?mso-contentType ?>
<SharedContentType xmlns="Microsoft.SharePoint.Taxonomy.ContentTypeSync" SourceId="7d326a63-e8c7-43bb-9a06-0a8e285f0039" ContentTypeId="0x01010056213EB168E7214BBCAD10D93460F1A5" PreviousValue="false"/>
</file>

<file path=customXml/itemProps1.xml><?xml version="1.0" encoding="utf-8"?>
<ds:datastoreItem xmlns:ds="http://schemas.openxmlformats.org/officeDocument/2006/customXml" ds:itemID="{BD9C6504-7B8B-4BD5-8D83-FAD5BE0DD506}">
  <ds:schemaRefs>
    <ds:schemaRef ds:uri="http://www.w3.org/XML/1998/namespace"/>
    <ds:schemaRef ds:uri="http://schemas.microsoft.com/sharepoint/v3"/>
    <ds:schemaRef ds:uri="http://schemas.microsoft.com/office/infopath/2007/PartnerControls"/>
    <ds:schemaRef ds:uri="http://schemas.openxmlformats.org/package/2006/metadata/core-properties"/>
    <ds:schemaRef ds:uri="http://purl.org/dc/dcmitype/"/>
    <ds:schemaRef ds:uri="http://schemas.microsoft.com/office/2006/metadata/properties"/>
    <ds:schemaRef ds:uri="http://schemas.microsoft.com/office/2006/documentManagement/types"/>
    <ds:schemaRef ds:uri="http://purl.org/dc/elements/1.1/"/>
    <ds:schemaRef ds:uri="cd7d28e7-c92e-4b40-a495-8445e851351e"/>
    <ds:schemaRef ds:uri="http://purl.org/dc/terms/"/>
  </ds:schemaRefs>
</ds:datastoreItem>
</file>

<file path=customXml/itemProps2.xml><?xml version="1.0" encoding="utf-8"?>
<ds:datastoreItem xmlns:ds="http://schemas.openxmlformats.org/officeDocument/2006/customXml" ds:itemID="{3A3D99D6-FD39-4B62-8896-DBD03F4FCA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d7d28e7-c92e-4b40-a495-8445e85135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64E5C88-75EE-42F9-BACB-4A2F08536509}">
  <ds:schemaRefs>
    <ds:schemaRef ds:uri="http://schemas.microsoft.com/sharepoint/v3/contenttype/forms"/>
  </ds:schemaRefs>
</ds:datastoreItem>
</file>

<file path=customXml/itemProps4.xml><?xml version="1.0" encoding="utf-8"?>
<ds:datastoreItem xmlns:ds="http://schemas.openxmlformats.org/officeDocument/2006/customXml" ds:itemID="{9DD71B5C-CAE6-412F-82A2-D5754767C06A}">
  <ds:schemaRefs>
    <ds:schemaRef ds:uri="http://schemas.microsoft.com/sharepoint/events"/>
  </ds:schemaRefs>
</ds:datastoreItem>
</file>

<file path=customXml/itemProps5.xml><?xml version="1.0" encoding="utf-8"?>
<ds:datastoreItem xmlns:ds="http://schemas.openxmlformats.org/officeDocument/2006/customXml" ds:itemID="{0555E25D-F11E-4106-AB38-AC073371ED89}">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6</vt:i4>
      </vt:variant>
    </vt:vector>
  </HeadingPairs>
  <TitlesOfParts>
    <vt:vector size="19" baseType="lpstr">
      <vt:lpstr>Summary</vt:lpstr>
      <vt:lpstr>Personnel</vt:lpstr>
      <vt:lpstr>Consultants</vt:lpstr>
      <vt:lpstr>Evaluation</vt:lpstr>
      <vt:lpstr>Equipment</vt:lpstr>
      <vt:lpstr>InternationalTravel</vt:lpstr>
      <vt:lpstr>Training</vt:lpstr>
      <vt:lpstr>Research</vt:lpstr>
      <vt:lpstr>Indirect Costs</vt:lpstr>
      <vt:lpstr>Donor Contributions</vt:lpstr>
      <vt:lpstr>Local Contributions</vt:lpstr>
      <vt:lpstr>Consolidated</vt:lpstr>
      <vt:lpstr>Tables</vt:lpstr>
      <vt:lpstr>Check_Locked</vt:lpstr>
      <vt:lpstr>Currencies_Table</vt:lpstr>
      <vt:lpstr>Currency</vt:lpstr>
      <vt:lpstr>Summary!DataEntry</vt:lpstr>
      <vt:lpstr>Version_Code</vt:lpstr>
      <vt:lpstr>Yes_No</vt:lpstr>
    </vt:vector>
  </TitlesOfParts>
  <Company>IDRC-CRDI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Miller, Gustavo -SIA</dc:creator>
  <cp:keywords/>
  <cp:lastModifiedBy>Imran</cp:lastModifiedBy>
  <cp:lastPrinted>2017-07-17T17:57:33Z</cp:lastPrinted>
  <dcterms:created xsi:type="dcterms:W3CDTF">2016-03-11T16:47:46Z</dcterms:created>
  <dcterms:modified xsi:type="dcterms:W3CDTF">2022-06-30T01:45:33Z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0x01010056213EB168E7214BBCAD10D93460F1A500F26B1883450EAA42917FF19CD1C228AC</vt:lpwstr>
  </property>
  <property fmtid="{D5CDD505-2E9C-101B-9397-08002B2CF9AE}" pid="3" name="_dlc_DocIdItemGuid">
    <vt:lpwstr>1c96a73b-06cd-492b-bf34-0c2812cb494c</vt:lpwstr>
  </property>
  <property fmtid="{D5CDD505-2E9C-101B-9397-08002B2CF9AE}" pid="4" name="TaxKeyword">
    <vt:lpwstr/>
  </property>
  <property fmtid="{D5CDD505-2E9C-101B-9397-08002B2CF9AE}" pid="5" name="Activity">
    <vt:lpwstr>7294;#Forms|2722ad9c-15e9-4d76-a3d3-d775821d83fd</vt:lpwstr>
  </property>
  <property fmtid="{D5CDD505-2E9C-101B-9397-08002B2CF9AE}" pid="6" name="Responsible Unit">
    <vt:lpwstr>99;#Grant Administration Division|e579acba-f579-40a9-b203-c5994a6f045b</vt:lpwstr>
  </property>
</Properties>
</file>