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1" activeTab="4"/>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9" i="13"/>
  <c r="H20" i="13"/>
  <c r="H21" i="13"/>
  <c r="H15" i="12"/>
  <c r="H16" i="12"/>
  <c r="H17" i="12"/>
  <c r="H18" i="12"/>
  <c r="H19" i="12"/>
  <c r="H20" i="12"/>
  <c r="H21" i="12"/>
  <c r="H22" i="12"/>
  <c r="H23" i="12"/>
  <c r="H24" i="12"/>
  <c r="H25" i="12"/>
  <c r="H26" i="12"/>
  <c r="H19" i="1"/>
  <c r="H20" i="1"/>
  <c r="H21" i="1"/>
  <c r="H22" i="1"/>
  <c r="H23" i="1"/>
  <c r="H24" i="1"/>
  <c r="H25" i="1"/>
  <c r="H26" i="1"/>
  <c r="H27" i="1"/>
  <c r="H28" i="1"/>
  <c r="H29" i="1"/>
  <c r="H30"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3" i="13"/>
  <c r="C23" i="13"/>
  <c r="D23" i="13"/>
  <c r="E23" i="13"/>
  <c r="F23" i="13"/>
  <c r="G23" i="13"/>
  <c r="H23" i="13"/>
  <c r="B32" i="1"/>
  <c r="C32" i="1"/>
  <c r="D32" i="1"/>
  <c r="E32" i="1"/>
  <c r="F32" i="1"/>
  <c r="G32" i="1"/>
  <c r="H32" i="1"/>
  <c r="H31" i="1"/>
  <c r="B32" i="12"/>
  <c r="C32" i="12"/>
  <c r="D32" i="12"/>
  <c r="E32" i="12"/>
  <c r="F32" i="12"/>
  <c r="G32" i="12"/>
  <c r="H32" i="12"/>
  <c r="I5" i="10"/>
  <c r="H5" i="1"/>
  <c r="H6" i="1"/>
  <c r="H7" i="1"/>
  <c r="H8" i="1"/>
  <c r="H9" i="1"/>
  <c r="H10" i="1"/>
  <c r="H11" i="1"/>
  <c r="H12" i="1"/>
  <c r="H13" i="1"/>
  <c r="H14" i="1"/>
  <c r="H15" i="1"/>
  <c r="H16" i="1"/>
  <c r="H17" i="1"/>
  <c r="H18" i="1"/>
  <c r="H9" i="12"/>
  <c r="H10" i="12"/>
  <c r="H11" i="12"/>
  <c r="H12" i="12"/>
  <c r="H13" i="12"/>
  <c r="H14" i="12"/>
  <c r="H27" i="12"/>
  <c r="H28" i="12"/>
  <c r="H29" i="12"/>
  <c r="H30" i="12"/>
  <c r="H31" i="12"/>
  <c r="I26" i="10"/>
  <c r="E3" i="9"/>
  <c r="E13" i="9"/>
  <c r="E10" i="9"/>
  <c r="E6" i="9"/>
  <c r="E11" i="9"/>
  <c r="E7" i="9"/>
  <c r="E12" i="9"/>
  <c r="E8" i="9"/>
  <c r="E9"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7" i="13"/>
  <c r="C12" i="10"/>
  <c r="D12" i="10"/>
  <c r="E12" i="10"/>
  <c r="F12" i="10"/>
  <c r="G12" i="10"/>
  <c r="B12" i="10"/>
  <c r="C10" i="10"/>
  <c r="D10" i="10"/>
  <c r="E10" i="10"/>
  <c r="F10" i="10"/>
  <c r="G10" i="10"/>
  <c r="B10" i="10"/>
  <c r="H7" i="12"/>
  <c r="H4" i="4"/>
  <c r="H5" i="4"/>
  <c r="H6" i="4"/>
  <c r="H4" i="3"/>
  <c r="H5" i="3"/>
  <c r="H6" i="3"/>
  <c r="H5" i="13"/>
  <c r="H6" i="13"/>
  <c r="H7" i="13"/>
  <c r="H8"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2" i="13"/>
  <c r="H13" i="13"/>
  <c r="H14" i="13"/>
  <c r="H15" i="13"/>
  <c r="H16" i="13"/>
  <c r="H18" i="13"/>
  <c r="H22" i="13"/>
  <c r="H13" i="6"/>
  <c r="H11" i="6"/>
  <c r="H16" i="6"/>
  <c r="H12" i="6"/>
  <c r="H10" i="13"/>
  <c r="H11" i="13"/>
  <c r="H9"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4" i="9"/>
  <c r="C14" i="9"/>
  <c r="B14" i="9"/>
  <c r="B10" i="8"/>
  <c r="E14"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<sst xmlns="http://schemas.openxmlformats.org/spreadsheetml/2006/main" count="1390" uniqueCount="469">
  <si>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</si>
  <si>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</si>
  <si>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</si>
  <si>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</si>
  <si>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</si>
  <si>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</si>
  <si>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</si>
  <si>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</si>
  <si>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</si>
  <si>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INTERNATIONAL TRAVEL EXPENSES</t>
    </r>
    <r>
      <rPr>
        <b/>
        <sz val="10"/>
        <color rgb="FFFFFFFF"/>
        <rFont val="Arial"/>
        <family val="2"/>
      </rPr>
      <t xml:space="preserve"> (in project currency)</t>
    </r>
  </si>
  <si>
    <t xml:space="preserve">Includes all costs related to international travel incurred by Project Personnel listed in the Personnel category of this budget proposal. Allowable costs include ground transportation, accommodation, meals, airfare, departure taxes, and other related expenses. Daily costs cannot exceed IDRC per diem rates.    </t>
  </si>
  <si>
    <t xml:space="preserve"> For more information on IDRC Per Diem Rates click here: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</si>
  <si>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</si>
  <si>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</si>
  <si>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</si>
  <si>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r>
      <t xml:space="preserve">DETAILS OF BUDGET SUBMISSION: </t>
    </r>
    <r>
      <rPr>
        <b/>
        <sz val="10"/>
        <color rgb="FFFFFF00"/>
        <rFont val="Arial"/>
        <family val="2"/>
      </rPr>
      <t>INDIRECT PROJECT COSTS</t>
    </r>
    <r>
      <rPr>
        <b/>
        <sz val="10"/>
        <color rgb="FFFFFFFF"/>
        <rFont val="Arial"/>
        <family val="2"/>
      </rPr>
      <t xml:space="preserve"> (in project currency)</t>
    </r>
  </si>
  <si>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</si>
  <si>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</si>
  <si>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</si>
  <si>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</si>
  <si>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</si>
  <si>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</si>
  <si>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</si>
  <si>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</si>
  <si>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</si>
  <si>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</si>
  <si>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</si>
  <si>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</si>
  <si>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</si>
  <si>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r>
      <rPr>
        <b/>
        <sz val="10"/>
        <color rgb="FFFFFF00"/>
        <rFont val="Arial"/>
        <family val="2"/>
      </rPr>
      <t>CONSOLIDATED BUDGET SUMMARY</t>
    </r>
    <r>
      <rPr>
        <b/>
        <sz val="10"/>
        <color rgb="FFFFFFFF"/>
        <rFont val="Arial"/>
        <family val="2"/>
      </rPr>
      <t xml:space="preserve"> (ONLY TO BE USED FOR JOINT APPLICATIONS FOR RESEARCH GRANTS)</t>
    </r>
  </si>
  <si>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</si>
  <si>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r>
      <t xml:space="preserve">Budget category </t>
    </r>
    <r>
      <rPr>
        <b/>
        <sz val="8"/>
        <color indexed="8"/>
        <rFont val="Symbol"/>
        <family val="1"/>
        <charset val="2"/>
      </rPr>
      <t>¯</t>
    </r>
  </si>
  <si>
    <t>Institution 1</t>
  </si>
  <si>
    <t>Institution 2</t>
  </si>
  <si>
    <t>Institution 3</t>
  </si>
  <si>
    <r>
      <t xml:space="preserve">Name of institution </t>
    </r>
    <r>
      <rPr>
        <b/>
        <sz val="8"/>
        <color indexed="8"/>
        <rFont val="Symbol"/>
        <family val="1"/>
        <charset val="2"/>
      </rPr>
      <t>®</t>
    </r>
  </si>
  <si>
    <r>
      <t xml:space="preserve">Currency of institution </t>
    </r>
    <r>
      <rPr>
        <sz val="8"/>
        <color indexed="10"/>
        <rFont val="Arial"/>
        <family val="2"/>
      </rPr>
      <t>†</t>
    </r>
  </si>
  <si>
    <r>
      <t xml:space="preserve">Total  </t>
    </r>
    <r>
      <rPr>
        <b/>
        <sz val="8"/>
        <color rgb="FFFF0000"/>
        <rFont val="Arial"/>
        <family val="2"/>
      </rPr>
      <t>††</t>
    </r>
  </si>
  <si>
    <t>Personnel</t>
  </si>
  <si>
    <t>Consultants</t>
  </si>
  <si>
    <t>Evaluation</t>
  </si>
  <si>
    <t>Equipment</t>
  </si>
  <si>
    <t>International travel</t>
  </si>
  <si>
    <t>Training</t>
  </si>
  <si>
    <t>Research expenses</t>
  </si>
  <si>
    <t>Indirect project costs</t>
  </si>
  <si>
    <t>Total in project currency of institution</t>
  </si>
  <si>
    <r>
      <rPr>
        <sz val="8"/>
        <color indexed="10"/>
        <rFont val="Arial"/>
        <family val="2"/>
      </rPr>
      <t>†</t>
    </r>
    <r>
      <rPr>
        <sz val="8"/>
        <color indexed="8"/>
        <rFont val="Arial"/>
        <family val="2"/>
      </rPr>
      <t xml:space="preserve"> Currency of project used by institution — will vary when collaborating institutions are in different countries.</t>
    </r>
  </si>
  <si>
    <r>
      <rPr>
        <sz val="8"/>
        <color rgb="FFFF0000"/>
        <rFont val="Arial"/>
        <family val="2"/>
      </rPr>
      <t>††</t>
    </r>
    <r>
      <rPr>
        <sz val="8"/>
        <color theme="1"/>
        <rFont val="Arial"/>
        <family val="2"/>
      </rPr>
      <t xml:space="preserve"> Row totals are only relevant if the budgets of all the institutions are in the same currency.</t>
    </r>
  </si>
  <si>
    <t>Consolidated Budget Summary Worksheet</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</si>
  <si>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</si>
  <si>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</si>
  <si>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</si>
  <si>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</si>
  <si>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</si>
  <si>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</si>
  <si>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</si>
  <si>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</si>
  <si>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</si>
  <si>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</si>
  <si>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</si>
  <si>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</si>
  <si>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</si>
  <si>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</si>
  <si>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</si>
  <si>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</si>
  <si>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</si>
  <si>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</si>
  <si>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</si>
  <si>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</si>
  <si>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</si>
  <si>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</si>
  <si>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</si>
  <si>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</si>
  <si>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</si>
  <si>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</si>
  <si>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</si>
  <si>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</si>
  <si>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</si>
  <si>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Signed    Yes or No</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</si>
  <si>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</si>
  <si>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</si>
  <si>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</si>
  <si>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</si>
  <si>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</si>
  <si>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</si>
  <si>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</si>
  <si>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</si>
  <si>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</si>
  <si>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</si>
  <si>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</si>
  <si>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</si>
  <si>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</si>
  <si>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</si>
  <si>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</si>
  <si>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</si>
  <si>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</si>
  <si>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</si>
  <si>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</si>
  <si>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</si>
  <si>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</si>
  <si>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</si>
  <si>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</si>
  <si>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</si>
  <si>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</si>
  <si>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</si>
  <si>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</si>
  <si>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</si>
  <si>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</si>
  <si>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</si>
  <si>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</si>
  <si>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</si>
  <si>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</si>
  <si>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</si>
  <si>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</si>
  <si>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</si>
  <si>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</si>
  <si>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</si>
  <si>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</si>
  <si>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</si>
  <si>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</si>
  <si>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</si>
  <si>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</si>
  <si>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</si>
  <si>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</si>
  <si>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</si>
  <si>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</si>
  <si>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</si>
  <si>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</si>
  <si>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</si>
  <si>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</si>
  <si>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</si>
  <si>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</si>
  <si>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</si>
  <si>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</si>
  <si>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</si>
  <si>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</si>
  <si>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</si>
  <si>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</si>
  <si>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</si>
  <si>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</si>
  <si>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</si>
  <si>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</si>
  <si>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</si>
  <si>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</si>
  <si>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</si>
  <si>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</si>
  <si>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</si>
  <si>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</si>
  <si>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</si>
  <si>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</si>
  <si>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</si>
  <si>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</si>
  <si>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</si>
  <si>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</si>
  <si>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</si>
  <si>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</si>
  <si>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</si>
  <si>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</si>
  <si>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</si>
  <si>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</si>
  <si>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</si>
  <si>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</si>
  <si>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</si>
  <si>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</si>
  <si>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</si>
  <si>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</si>
  <si>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</si>
  <si>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</si>
  <si>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</si>
  <si>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</si>
  <si>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</si>
  <si>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</si>
  <si>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</si>
  <si>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</si>
  <si>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</si>
  <si>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</si>
  <si>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</si>
  <si>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</si>
  <si>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</si>
  <si>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</si>
  <si>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</si>
  <si>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</si>
  <si>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</si>
  <si>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</si>
  <si>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</si>
  <si>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</si>
  <si>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</si>
  <si>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</si>
  <si>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</si>
  <si>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</si>
  <si>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</si>
  <si>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</si>
  <si>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</si>
  <si>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</si>
  <si>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</si>
  <si>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</si>
  <si>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</si>
  <si>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</si>
  <si>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</si>
  <si>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</si>
  <si>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</si>
  <si>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</si>
  <si>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</si>
  <si>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</si>
  <si>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</si>
  <si>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</si>
  <si>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</si>
  <si>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</si>
  <si>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</si>
  <si>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</si>
  <si>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</si>
  <si>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</si>
  <si>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</si>
  <si>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</si>
  <si>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</si>
  <si>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</si>
  <si>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</si>
  <si>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</si>
  <si>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</si>
  <si>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</si>
  <si>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</si>
  <si>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</si>
  <si>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</si>
  <si>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</si>
  <si>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</si>
  <si>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</si>
  <si>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</si>
  <si>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</si>
  <si>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</si>
  <si>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</si>
  <si>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</si>
  <si>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</si>
  <si>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</si>
  <si>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</si>
  <si>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</si>
  <si>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</si>
  <si>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</si>
  <si>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</si>
  <si>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</si>
  <si>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</si>
  <si>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</si>
  <si>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</si>
  <si>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</si>
  <si>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</si>
  <si>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</si>
  <si>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</si>
  <si>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</si>
  <si>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</si>
  <si>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</si>
  <si>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</si>
  <si>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</si>
  <si>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</si>
  <si>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</si>
  <si>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</si>
  <si>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</si>
  <si>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</si>
  <si>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</si>
  <si>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</si>
  <si>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</si>
  <si>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</si>
  <si>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</si>
  <si>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</si>
  <si>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</si>
  <si>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</si>
  <si>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</si>
  <si>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</si>
  <si>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</si>
  <si>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</si>
  <si>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</si>
  <si>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</si>
  <si>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</si>
  <si>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</si>
  <si>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</si>
  <si>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</si>
  <si>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</si>
  <si>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</si>
  <si>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</si>
  <si>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</si>
  <si>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</si>
  <si>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</si>
  <si>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</si>
  <si>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</si>
  <si>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</si>
  <si>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</si>
  <si>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</si>
  <si>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</si>
  <si>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</si>
  <si>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</si>
  <si>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</si>
  <si>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</si>
  <si>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</si>
  <si>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</si>
  <si>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</si>
  <si>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</si>
  <si>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</si>
  <si>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</si>
  <si>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</si>
  <si>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</si>
  <si>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</si>
  <si>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</si>
  <si>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</si>
  <si>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</si>
  <si>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</si>
  <si>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</si>
  <si>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</si>
  <si>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</si>
  <si>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</si>
  <si>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</si>
  <si>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</si>
  <si>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</si>
  <si>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</si>
  <si>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</si>
  <si>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</si>
  <si>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</si>
  <si>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</si>
  <si>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</si>
  <si>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</si>
  <si>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</si>
  <si>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</si>
  <si>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</si>
  <si>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</si>
  <si>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</si>
  <si>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</si>
  <si>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</si>
  <si>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</si>
  <si>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</si>
  <si>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</si>
  <si>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</si>
  <si>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</si>
  <si>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</si>
  <si>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</si>
  <si>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</si>
  <si>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</si>
  <si>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</si>
  <si>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</si>
  <si>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</si>
  <si>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</si>
  <si>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</si>
  <si>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</si>
  <si>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</si>
  <si>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</si>
  <si>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</si>
  <si>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</si>
  <si>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</si>
  <si>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</si>
  <si>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</si>
  <si>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</si>
  <si>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</si>
  <si>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</si>
  <si>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</si>
  <si>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</si>
  <si>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</si>
  <si>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</si>
  <si>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</si>
  <si>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</si>
  <si>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</si>
  <si>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</si>
  <si>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</si>
  <si>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</si>
  <si>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</si>
  <si>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</si>
  <si>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</si>
  <si>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</si>
  <si>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</si>
  <si>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</si>
  <si>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</si>
  <si>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</si>
  <si>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</si>
  <si>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</si>
  <si>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</si>
  <si>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</si>
  <si>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</si>
  <si>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</si>
  <si>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</si>
  <si>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</si>
  <si>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</si>
  <si>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</si>
  <si>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</si>
  <si>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</si>
  <si>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</si>
  <si>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</si>
  <si>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</si>
  <si>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</si>
  <si>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</si>
  <si>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</si>
  <si>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</si>
  <si>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</si>
  <si>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</si>
  <si>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</si>
  <si>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</si>
  <si>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</si>
  <si>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</si>
  <si>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</si>
  <si>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</si>
  <si>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</si>
  <si>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</si>
  <si>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</si>
  <si>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</si>
  <si>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</si>
  <si>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</si>
  <si>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</si>
  <si>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</si>
  <si>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</si>
  <si>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</si>
  <si>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</si>
  <si>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</si>
  <si>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</si>
  <si>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</si>
  <si>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</si>
  <si>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</si>
  <si>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</si>
  <si>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</si>
  <si>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</si>
  <si>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</si>
  <si>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</si>
  <si>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</si>
  <si>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</si>
  <si>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</si>
  <si>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</si>
  <si>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</si>
  <si>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</si>
  <si>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</si>
  <si>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</si>
  <si>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</si>
  <si>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</si>
  <si>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</si>
  <si>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</si>
  <si>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</si>
  <si>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</si>
  <si>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</si>
  <si>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</si>
  <si>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</si>
  <si>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</si>
  <si>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</si>
  <si>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</si>
  <si>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</si>
  <si>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</si>
  <si>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</si>
  <si>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</si>
  <si>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</si>
  <si>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</si>
  <si>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</si>
  <si>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</si>
  <si>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</si>
  <si>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</si>
  <si>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</si>
  <si>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</si>
  <si>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Includes administrative costs not directly related to the research. Costs may include clerical, accounting, or secretarial help, general office expenses, office rental and utility charges, non-capital office furnishings, communications costs, and photocopying. IDRC expects the recipient to absorb the indirect or administrative costs of a project as part of its local contribution. In exceptional cases, IDRC may consider a contribution towards indirect costs. The maximum contribution is 13% of all recipient-administered costs, including  capital equipment, sub-recipients and sub-contractors administered cost.  That maximun contribution may be shared between the proposing institution and the collaborating and should never exceed 13% in total.  </t>
  </si>
  <si>
    <t xml:space="preserve">
</t>
  </si>
  <si>
    <t>Name of sub-recipient</t>
  </si>
  <si>
    <t>Grant total</t>
  </si>
  <si>
    <t>Provide below details on total funds that will be transfered to sub-recipients (in project currency)</t>
  </si>
  <si>
    <t>Total sub-Recipient grant budget</t>
  </si>
  <si>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</si>
  <si>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</si>
  <si>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</si>
  <si>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</si>
  <si>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</si>
  <si>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</si>
  <si>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</si>
  <si>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</si>
  <si>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</si>
  <si>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</si>
  <si>
    <t>CONSULTANTS EXPENSES BUDGET 2023 TO 2027</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</si>
  <si>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11"/>
        <color indexed="8"/>
        <rFont val="Arial"/>
        <family val="2"/>
      </rPr>
      <t>Please use a budget note to: (1) indicate the daily rate used to calculate the consultant’s fee; (2) estimate travel costs (if applicable); and (3) list other related consultant costs.</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</si>
  <si>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u/>
        <sz val="10"/>
        <color indexed="8"/>
        <rFont val="Batang"/>
        <family val="1"/>
      </rPr>
      <t>Please use a budget note to: (1) indicate the daily rate used to calculate the consultant’s fee; (2) estimate travel costs (if applicable); and (3) list other related consultant costs.</t>
    </r>
  </si>
  <si>
    <t>EVALUATION EXPENSES 2023 TO 2027</t>
  </si>
  <si>
    <t>DETAILS OF BUDGET SUBMISSION: EQUIPMENT EXPENSES 2023 TO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</si>
</sst>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69">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sz val="8"/>
      <color indexed="8"/>
      <name val="Symbol"/>
      <family val="1"/>
      <charset val="2"/>
    </font>
    <font>
      <sz val="8"/>
      <color indexed="10"/>
      <name val="Arial"/>
      <family val="2"/>
    </font>
    <font>
      <b/>
      <sz val="8"/>
      <color rgb="FFFF0000"/>
      <name val="Arial"/>
      <family val="2"/>
    </font>
    <font>
      <b/>
      <sz val="8"/>
      <color theme="1"/>
      <name val="Arial"/>
      <family val="2"/>
    </font>
    <font>
      <sz val="8"/>
      <color indexed="8"/>
      <name val="Arial"/>
      <family val="2"/>
    </font>
    <font>
      <sz val="8"/>
      <color rgb="FFFF0000"/>
      <name val="Arial"/>
      <family val="2"/>
    </font>
    <font>
      <b/>
      <u/>
      <sz val="10"/>
      <color theme="5" tint="-0.249977111117893"/>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11"/>
      <color theme="8" tint="0.79998168889431442"/>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sz val="11"/>
      <color theme="0"/>
      <name val="Calibri"/>
      <family val="2"/>
      <scheme val="minor"/>
    </font>
    <font>
      <b/>
      <sz val="12"/>
      <color rgb="FF000000"/>
      <name val="Algerian"/>
      <family val="5"/>
    </font>
    <font>
      <sz val="12"/>
      <color theme="1"/>
      <name val="Algerian"/>
      <family val="5"/>
    </font>
    <font>
      <sz val="36"/>
      <color theme="1"/>
      <name val="Bodoni MT Black"/>
      <family val="1"/>
    </font>
    <font>
      <b/>
      <sz val="28"/>
      <color theme="0"/>
      <name val="Algerian"/>
      <family val="5"/>
    </font>
    <font>
      <sz val="11"/>
      <color rgb="FF000000"/>
      <name val="Arial"/>
      <family val="2"/>
    </font>
    <font>
      <b/>
      <sz val="10"/>
      <color rgb="FF000000"/>
      <name val="Arial"/>
      <family val="2"/>
    </font>
    <font>
      <b/>
      <sz val="26"/>
      <name val="Arial"/>
      <family val="2"/>
    </font>
    <font>
      <b/>
      <sz val="11"/>
      <color indexed="8"/>
      <name val="Arial"/>
      <family val="2"/>
    </font>
    <font>
      <b/>
      <sz val="10"/>
      <color rgb="FF000000"/>
      <name val="Batang"/>
      <family val="1"/>
    </font>
    <font>
      <b/>
      <u/>
      <sz val="10"/>
      <color indexed="8"/>
      <name val="Batang"/>
      <family val="1"/>
    </font>
    <font>
      <sz val="36"/>
      <color theme="0"/>
      <name val="Bodoni MT Black"/>
      <family val="1"/>
    </font>
    <font>
      <sz val="36"/>
      <color rgb="FF0070C0"/>
      <name val="Algerian"/>
      <family val="5"/>
    </font>
    <font>
      <sz val="11"/>
      <color rgb="FF0070C0"/>
      <name val="Algerian"/>
      <family val="5"/>
    </font>
    <font>
      <b/>
      <sz val="22"/>
      <color rgb="FF0070C0"/>
      <name val="Arial"/>
      <family val="2"/>
    </font>
    <font>
      <sz val="11"/>
      <color rgb="FF0070C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B0F0"/>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indexed="64"/>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style="double">
        <color indexed="64"/>
      </right>
      <top style="thin">
        <color indexed="64"/>
      </top>
      <bottom style="medium">
        <color rgb="FF000000"/>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thin">
        <color theme="6"/>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
      <left/>
      <right/>
      <top/>
      <bottom style="medium">
        <color indexed="64"/>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282">
    <xf numFmtId="0" fontId="0" fillId="0" borderId="0" xfId="0"/>
    <xf numFmtId="0" fontId="1" fillId="0" borderId="0" xfId="1"/>
    <xf numFmtId="0" fontId="2" fillId="0" borderId="0" xfId="2" applyAlignment="1" applyProtection="1"/>
    <xf numFmtId="10" fontId="1" fillId="0" borderId="0" xfId="1" applyNumberFormat="1"/>
    <xf numFmtId="0" fontId="6" fillId="2" borderId="1" xfId="1" applyFont="1" applyFill="1" applyBorder="1" applyAlignment="1" applyProtection="1">
      <alignment horizontal="left" vertical="top" wrapText="1" indent="1"/>
      <protection locked="0"/>
    </xf>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165" fontId="4" fillId="0" borderId="1" xfId="1" applyNumberFormat="1" applyFont="1" applyBorder="1" applyAlignment="1" applyProtection="1">
      <alignment horizontal="right" vertical="center"/>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5" fillId="0" borderId="0" xfId="1" applyFont="1" applyAlignment="1">
      <alignment vertical="top" wrapText="1"/>
    </xf>
    <xf numFmtId="0" fontId="1" fillId="0" borderId="0" xfId="1" applyAlignment="1">
      <alignment vertical="center"/>
    </xf>
    <xf numFmtId="0" fontId="4" fillId="0" borderId="8" xfId="1" applyFont="1" applyBorder="1" applyAlignment="1" applyProtection="1">
      <alignment vertical="center" wrapText="1"/>
      <protection locked="0"/>
    </xf>
    <xf numFmtId="0" fontId="4" fillId="0" borderId="34" xfId="1" applyFont="1" applyBorder="1" applyAlignment="1" applyProtection="1">
      <alignment vertical="center" wrapText="1"/>
      <protection locked="0"/>
    </xf>
    <xf numFmtId="0" fontId="4" fillId="0" borderId="28" xfId="1" applyFont="1" applyBorder="1" applyAlignment="1">
      <alignment vertical="center" wrapText="1"/>
    </xf>
    <xf numFmtId="0" fontId="4" fillId="0" borderId="37" xfId="1" applyFont="1" applyBorder="1" applyAlignment="1" applyProtection="1">
      <alignment vertical="center" wrapText="1"/>
      <protection locked="0"/>
    </xf>
    <xf numFmtId="0" fontId="4" fillId="0" borderId="38" xfId="1" applyFont="1" applyBorder="1" applyAlignment="1" applyProtection="1">
      <alignment vertical="center" wrapText="1"/>
      <protection locked="0"/>
    </xf>
    <xf numFmtId="0" fontId="5" fillId="3" borderId="35" xfId="1" applyFont="1" applyFill="1" applyBorder="1" applyAlignment="1">
      <alignment horizontal="center" vertical="center" wrapText="1"/>
    </xf>
    <xf numFmtId="0" fontId="6" fillId="0" borderId="7" xfId="1" applyFont="1" applyBorder="1" applyAlignment="1">
      <alignment vertical="center" wrapText="1"/>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pplyProtection="1">
      <alignment vertical="center" wrapText="1"/>
      <protection locked="0"/>
    </xf>
    <xf numFmtId="3" fontId="4" fillId="0" borderId="10" xfId="1" applyNumberFormat="1" applyFont="1" applyBorder="1" applyAlignment="1">
      <alignment horizontal="right" vertical="center" wrapText="1"/>
    </xf>
    <xf numFmtId="0" fontId="6" fillId="0" borderId="36" xfId="1" applyFont="1" applyBorder="1" applyAlignment="1">
      <alignment vertical="center" wrapText="1"/>
    </xf>
    <xf numFmtId="3" fontId="4" fillId="0" borderId="37" xfId="1" applyNumberFormat="1" applyFont="1" applyBorder="1" applyAlignment="1" applyProtection="1">
      <alignment vertical="center" wrapText="1"/>
      <protection locked="0"/>
    </xf>
    <xf numFmtId="3" fontId="4" fillId="0" borderId="39" xfId="1" applyNumberFormat="1" applyFont="1" applyBorder="1" applyAlignment="1" applyProtection="1">
      <alignment vertical="center" wrapText="1"/>
      <protection locked="0"/>
    </xf>
    <xf numFmtId="0" fontId="6" fillId="0" borderId="0" xfId="1" applyFont="1" applyAlignment="1">
      <alignment vertical="center"/>
    </xf>
    <xf numFmtId="0" fontId="4" fillId="0" borderId="0" xfId="9" applyFont="1"/>
    <xf numFmtId="0" fontId="3" fillId="0" borderId="0" xfId="2" applyFont="1" applyAlignment="1" applyProtection="1">
      <alignment horizontal="center"/>
    </xf>
    <xf numFmtId="0" fontId="3" fillId="0" borderId="0" xfId="2" applyFont="1" applyAlignment="1" applyProtection="1">
      <alignment horizontal="center"/>
    </xf>
    <xf numFmtId="0" fontId="3" fillId="0" borderId="0" xfId="2" applyFont="1" applyBorder="1" applyAlignment="1" applyProtection="1"/>
    <xf numFmtId="0" fontId="26" fillId="0" borderId="0" xfId="0" applyFont="1"/>
    <xf numFmtId="0" fontId="27" fillId="6" borderId="35" xfId="0" applyFont="1" applyFill="1" applyBorder="1" applyAlignment="1" applyProtection="1"/>
    <xf numFmtId="0" fontId="27" fillId="7" borderId="11" xfId="0" applyFont="1" applyFill="1" applyBorder="1" applyAlignment="1" applyProtection="1">
      <alignment vertical="center" wrapText="1"/>
    </xf>
    <xf numFmtId="0" fontId="0" fillId="0" borderId="0" xfId="0" applyAlignment="1">
      <alignment wrapText="1"/>
    </xf>
    <xf numFmtId="0" fontId="0" fillId="0" borderId="0" xfId="0" applyProtection="1"/>
    <xf numFmtId="0" fontId="26" fillId="0" borderId="0" xfId="0" applyFont="1" applyProtection="1"/>
    <xf numFmtId="0" fontId="0" fillId="0" borderId="0" xfId="0" applyAlignment="1">
      <alignment vertical="center" wrapText="1"/>
    </xf>
    <xf numFmtId="0" fontId="32" fillId="0" borderId="0" xfId="0" applyFont="1" applyProtection="1"/>
    <xf numFmtId="0" fontId="5" fillId="6" borderId="16" xfId="1" applyFont="1" applyFill="1" applyBorder="1" applyAlignment="1">
      <alignment vertical="center" wrapText="1"/>
    </xf>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5" fillId="6" borderId="52" xfId="1" applyFont="1" applyFill="1" applyBorder="1" applyAlignment="1">
      <alignment vertical="center" wrapText="1"/>
    </xf>
    <xf numFmtId="0" fontId="5" fillId="6" borderId="8" xfId="1" applyFont="1" applyFill="1" applyBorder="1" applyAlignment="1">
      <alignment horizontal="center" vertical="center" wrapText="1"/>
    </xf>
    <xf numFmtId="0" fontId="2" fillId="6" borderId="6" xfId="2" applyFill="1" applyBorder="1" applyAlignment="1" applyProtection="1">
      <alignment horizontal="center" vertical="center" wrapText="1"/>
      <protection locked="0"/>
    </xf>
    <xf numFmtId="0" fontId="5" fillId="6" borderId="7"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0" xfId="1" applyFont="1" applyFill="1" applyBorder="1" applyAlignment="1">
      <alignment vertical="center" wrapText="1"/>
    </xf>
    <xf numFmtId="0" fontId="5" fillId="6" borderId="7" xfId="1" applyFont="1" applyFill="1" applyBorder="1" applyAlignment="1">
      <alignment vertical="center" wrapText="1"/>
    </xf>
    <xf numFmtId="0" fontId="6" fillId="6" borderId="24" xfId="1" applyFont="1" applyFill="1" applyBorder="1" applyAlignment="1">
      <alignment horizontal="center" vertical="center" wrapText="1"/>
    </xf>
    <xf numFmtId="0" fontId="6" fillId="6" borderId="25" xfId="1" applyFont="1" applyFill="1" applyBorder="1" applyAlignment="1">
      <alignment horizontal="center" vertical="center" wrapText="1"/>
    </xf>
    <xf numFmtId="0" fontId="6" fillId="6" borderId="27"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28" xfId="1" applyFont="1" applyFill="1" applyBorder="1" applyAlignment="1">
      <alignment horizontal="center" vertical="center" wrapText="1"/>
    </xf>
    <xf numFmtId="0" fontId="6" fillId="6" borderId="13" xfId="1" applyFont="1" applyFill="1" applyBorder="1" applyAlignment="1">
      <alignment vertical="center"/>
    </xf>
    <xf numFmtId="0" fontId="6" fillId="6" borderId="14" xfId="1" applyFont="1" applyFill="1" applyBorder="1" applyAlignment="1">
      <alignment vertical="center"/>
    </xf>
    <xf numFmtId="0" fontId="6" fillId="6" borderId="19" xfId="1" applyFont="1" applyFill="1" applyBorder="1" applyAlignment="1">
      <alignment vertical="center"/>
    </xf>
    <xf numFmtId="0" fontId="15" fillId="0" borderId="0" xfId="1" applyFont="1" applyFill="1" applyAlignment="1" applyProtection="1">
      <alignment vertical="top" wrapText="1"/>
    </xf>
    <xf numFmtId="3" fontId="11" fillId="0" borderId="1" xfId="1" applyNumberFormat="1" applyFont="1" applyBorder="1" applyAlignment="1" applyProtection="1">
      <alignment vertical="center"/>
      <protection locked="0"/>
    </xf>
    <xf numFmtId="3" fontId="11" fillId="8" borderId="1" xfId="1" applyNumberFormat="1" applyFont="1" applyFill="1" applyBorder="1" applyAlignment="1" applyProtection="1">
      <alignment vertical="center"/>
      <protection locked="0"/>
    </xf>
    <xf numFmtId="3" fontId="11" fillId="8" borderId="53" xfId="1" applyNumberFormat="1" applyFont="1" applyFill="1" applyBorder="1" applyAlignment="1" applyProtection="1">
      <alignment vertical="center"/>
      <protection locked="0"/>
    </xf>
    <xf numFmtId="0" fontId="4" fillId="0" borderId="33" xfId="1" applyFont="1" applyBorder="1" applyAlignment="1" applyProtection="1">
      <alignment vertical="center" wrapText="1"/>
      <protection locked="0"/>
    </xf>
    <xf numFmtId="0" fontId="5" fillId="6" borderId="54" xfId="1" applyFont="1" applyFill="1" applyBorder="1" applyAlignment="1">
      <alignment vertical="center" wrapText="1"/>
    </xf>
    <xf numFmtId="0" fontId="5" fillId="6" borderId="55" xfId="1" applyFont="1" applyFill="1" applyBorder="1" applyAlignment="1">
      <alignment horizontal="center" vertical="center" wrapText="1"/>
    </xf>
    <xf numFmtId="0" fontId="5" fillId="6" borderId="56"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36" xfId="1" applyFont="1" applyBorder="1" applyAlignment="1">
      <alignment horizontal="left" vertical="center" wrapText="1"/>
    </xf>
    <xf numFmtId="0" fontId="6" fillId="6" borderId="40" xfId="1" applyFont="1" applyFill="1" applyBorder="1" applyAlignment="1">
      <alignment vertical="center" wrapText="1"/>
    </xf>
    <xf numFmtId="3" fontId="22" fillId="6" borderId="41" xfId="1" applyNumberFormat="1" applyFont="1" applyFill="1" applyBorder="1" applyAlignment="1">
      <alignment vertical="center" wrapText="1"/>
    </xf>
    <xf numFmtId="3" fontId="4" fillId="6" borderId="12" xfId="1" applyNumberFormat="1" applyFont="1" applyFill="1" applyBorder="1" applyAlignment="1">
      <alignment horizontal="right" vertical="center" wrapText="1"/>
    </xf>
    <xf numFmtId="0" fontId="0" fillId="6" borderId="21" xfId="0" applyFill="1" applyBorder="1" applyAlignment="1" applyProtection="1">
      <alignment vertical="center"/>
    </xf>
    <xf numFmtId="0" fontId="30" fillId="6" borderId="57" xfId="0" applyFont="1" applyFill="1" applyBorder="1" applyAlignment="1" applyProtection="1">
      <alignment vertical="center" wrapText="1"/>
    </xf>
    <xf numFmtId="0" fontId="31" fillId="6" borderId="45" xfId="0" applyFont="1" applyFill="1" applyBorder="1" applyAlignment="1" applyProtection="1">
      <alignment vertical="center"/>
    </xf>
    <xf numFmtId="0" fontId="31" fillId="6" borderId="35" xfId="0" applyFont="1" applyFill="1" applyBorder="1" applyProtection="1"/>
    <xf numFmtId="0" fontId="31" fillId="6" borderId="35" xfId="0" applyFont="1" applyFill="1" applyBorder="1" applyAlignment="1" applyProtection="1">
      <alignment vertical="center" wrapText="1"/>
    </xf>
    <xf numFmtId="0" fontId="31" fillId="6" borderId="35" xfId="0" applyFont="1" applyFill="1" applyBorder="1" applyAlignment="1" applyProtection="1">
      <alignment wrapText="1"/>
    </xf>
    <xf numFmtId="0" fontId="27" fillId="7" borderId="26" xfId="0" applyFont="1" applyFill="1" applyBorder="1" applyAlignment="1" applyProtection="1">
      <alignment vertical="center" wrapText="1"/>
    </xf>
    <xf numFmtId="166" fontId="27" fillId="7" borderId="1" xfId="12" applyNumberFormat="1" applyFont="1" applyFill="1" applyBorder="1" applyAlignment="1" applyProtection="1">
      <alignment vertical="center" wrapText="1"/>
    </xf>
    <xf numFmtId="166" fontId="27" fillId="7" borderId="42" xfId="12" applyNumberFormat="1" applyFont="1" applyFill="1" applyBorder="1" applyAlignment="1" applyProtection="1">
      <alignment vertical="center" wrapText="1"/>
    </xf>
    <xf numFmtId="164" fontId="27" fillId="7" borderId="58" xfId="11" applyNumberFormat="1" applyFont="1" applyFill="1" applyBorder="1" applyAlignment="1" applyProtection="1">
      <alignment vertical="center" wrapText="1"/>
    </xf>
    <xf numFmtId="164" fontId="27" fillId="7" borderId="59" xfId="11" applyNumberFormat="1" applyFont="1" applyFill="1" applyBorder="1" applyAlignment="1" applyProtection="1">
      <alignment vertical="center" wrapText="1"/>
    </xf>
    <xf numFmtId="166" fontId="30" fillId="6" borderId="61" xfId="12" applyNumberFormat="1" applyFont="1" applyFill="1" applyBorder="1" applyAlignment="1" applyProtection="1">
      <alignment vertical="center" wrapText="1"/>
    </xf>
    <xf numFmtId="0" fontId="30" fillId="6" borderId="62" xfId="0" applyFont="1" applyFill="1" applyBorder="1" applyAlignment="1" applyProtection="1">
      <alignment vertical="center" wrapText="1"/>
    </xf>
    <xf numFmtId="0" fontId="9" fillId="0" borderId="28" xfId="0" applyFont="1" applyBorder="1" applyProtection="1"/>
    <xf numFmtId="0" fontId="11" fillId="6" borderId="72" xfId="1" applyFont="1" applyFill="1" applyBorder="1" applyAlignment="1" applyProtection="1">
      <alignment vertical="center" wrapText="1"/>
    </xf>
    <xf numFmtId="0" fontId="14" fillId="6" borderId="66" xfId="1" applyFont="1" applyFill="1" applyBorder="1" applyAlignment="1" applyProtection="1">
      <alignment horizontal="center" vertical="center" wrapText="1"/>
    </xf>
    <xf numFmtId="0" fontId="11" fillId="6" borderId="73" xfId="1" applyFont="1" applyFill="1" applyBorder="1" applyAlignment="1" applyProtection="1">
      <alignment vertical="center"/>
    </xf>
    <xf numFmtId="0" fontId="16" fillId="0" borderId="11" xfId="1" applyFont="1" applyBorder="1" applyAlignment="1">
      <alignment vertical="center" wrapText="1"/>
    </xf>
    <xf numFmtId="0" fontId="17" fillId="0" borderId="59" xfId="1" applyFont="1" applyBorder="1" applyAlignment="1" applyProtection="1">
      <alignment vertical="center"/>
      <protection locked="0"/>
    </xf>
    <xf numFmtId="0" fontId="16" fillId="8" borderId="11" xfId="1" applyFont="1" applyFill="1" applyBorder="1" applyAlignment="1">
      <alignment vertical="center" wrapText="1"/>
    </xf>
    <xf numFmtId="0" fontId="17" fillId="8" borderId="59" xfId="1" applyFont="1" applyFill="1" applyBorder="1" applyAlignment="1" applyProtection="1">
      <alignment vertical="center"/>
      <protection locked="0"/>
    </xf>
    <xf numFmtId="0" fontId="16" fillId="8" borderId="74" xfId="1" applyFont="1" applyFill="1" applyBorder="1" applyAlignment="1">
      <alignment vertical="center" wrapText="1"/>
    </xf>
    <xf numFmtId="0" fontId="17" fillId="8" borderId="60" xfId="1" applyFont="1" applyFill="1" applyBorder="1" applyAlignment="1" applyProtection="1">
      <alignment vertical="center"/>
      <protection locked="0"/>
    </xf>
    <xf numFmtId="0" fontId="34" fillId="2" borderId="57" xfId="1" applyFont="1" applyFill="1" applyBorder="1" applyAlignment="1" applyProtection="1">
      <alignment vertical="center"/>
    </xf>
    <xf numFmtId="3" fontId="18" fillId="2" borderId="61" xfId="1" applyNumberFormat="1" applyFont="1" applyFill="1" applyBorder="1" applyAlignment="1">
      <alignment vertical="center" wrapText="1"/>
    </xf>
    <xf numFmtId="0" fontId="17" fillId="0" borderId="62" xfId="1" applyFont="1" applyBorder="1" applyAlignment="1">
      <alignment vertical="center"/>
    </xf>
    <xf numFmtId="0" fontId="43" fillId="0" borderId="0" xfId="0" applyFont="1" applyAlignment="1">
      <alignment horizontal="right"/>
    </xf>
    <xf numFmtId="0" fontId="45" fillId="6" borderId="23" xfId="1" applyFont="1" applyFill="1" applyBorder="1"/>
    <xf numFmtId="0" fontId="11" fillId="0" borderId="0" xfId="9" applyProtection="1">
      <protection hidden="1"/>
    </xf>
    <xf numFmtId="49" fontId="10" fillId="0" borderId="0" xfId="13" applyNumberFormat="1" applyFont="1" applyAlignment="1" applyProtection="1">
      <alignment horizontal="left" vertical="center"/>
      <protection hidden="1"/>
    </xf>
    <xf numFmtId="0" fontId="18" fillId="0" borderId="0" xfId="9" applyFont="1" applyProtection="1">
      <protection hidden="1"/>
    </xf>
    <xf numFmtId="0" fontId="11" fillId="0" borderId="0" xfId="9"/>
    <xf numFmtId="49" fontId="4" fillId="9" borderId="0" xfId="13" applyNumberFormat="1" applyFont="1" applyFill="1" applyAlignment="1" applyProtection="1">
      <alignment horizontal="left" vertical="center"/>
      <protection hidden="1"/>
    </xf>
    <xf numFmtId="49" fontId="46" fillId="9" borderId="0" xfId="13" applyNumberFormat="1" applyFont="1" applyFill="1" applyAlignment="1" applyProtection="1">
      <alignment horizontal="left" vertical="center"/>
      <protection hidden="1"/>
    </xf>
    <xf numFmtId="0" fontId="47" fillId="10" borderId="0" xfId="13" applyFont="1" applyFill="1" applyProtection="1">
      <protection hidden="1"/>
    </xf>
    <xf numFmtId="0" fontId="47" fillId="0" borderId="0" xfId="13" applyFont="1" applyProtection="1">
      <protection hidden="1"/>
    </xf>
    <xf numFmtId="49" fontId="10" fillId="0" borderId="0" xfId="13" applyNumberFormat="1" applyFont="1" applyFill="1" applyAlignment="1" applyProtection="1">
      <alignment horizontal="left" vertical="center"/>
      <protection hidden="1"/>
    </xf>
    <xf numFmtId="1" fontId="11" fillId="0" borderId="0" xfId="9" applyNumberFormat="1" applyFill="1" applyProtection="1">
      <protection hidden="1"/>
    </xf>
    <xf numFmtId="49" fontId="10" fillId="0" borderId="0" xfId="9" applyNumberFormat="1" applyFont="1" applyProtection="1">
      <protection hidden="1"/>
    </xf>
    <xf numFmtId="0" fontId="48" fillId="0" borderId="0" xfId="9" applyFont="1" applyProtection="1">
      <protection hidden="1"/>
    </xf>
    <xf numFmtId="49" fontId="49" fillId="0" borderId="0" xfId="13" applyNumberFormat="1" applyFont="1" applyAlignment="1" applyProtection="1">
      <alignment horizontal="left" vertical="center"/>
      <protection hidden="1"/>
    </xf>
    <xf numFmtId="0" fontId="50" fillId="0" borderId="0" xfId="9" applyFont="1" applyAlignment="1">
      <alignment horizontal="left"/>
    </xf>
    <xf numFmtId="0" fontId="50" fillId="0" borderId="0" xfId="9" applyFont="1"/>
    <xf numFmtId="0" fontId="4" fillId="9" borderId="0" xfId="9" applyFont="1" applyFill="1" applyBorder="1" applyAlignment="1">
      <alignment wrapText="1"/>
    </xf>
    <xf numFmtId="0" fontId="4" fillId="9" borderId="0" xfId="7" applyFont="1" applyFill="1" applyProtection="1">
      <protection hidden="1"/>
    </xf>
    <xf numFmtId="49" fontId="10" fillId="0" borderId="0" xfId="13" applyNumberFormat="1" applyFont="1" applyAlignment="1" applyProtection="1">
      <alignment horizontal="left" vertical="center"/>
      <protection locked="0"/>
    </xf>
    <xf numFmtId="49" fontId="4" fillId="9" borderId="0" xfId="2" applyNumberFormat="1" applyFont="1" applyFill="1" applyAlignment="1" applyProtection="1">
      <alignment wrapText="1"/>
    </xf>
    <xf numFmtId="0" fontId="11" fillId="0" borderId="0" xfId="9" applyAlignment="1" applyProtection="1">
      <protection hidden="1"/>
    </xf>
    <xf numFmtId="0" fontId="27" fillId="7" borderId="65" xfId="0" applyFont="1" applyFill="1" applyBorder="1" applyAlignment="1" applyProtection="1">
      <alignment vertical="center" wrapText="1"/>
    </xf>
    <xf numFmtId="166" fontId="27" fillId="7" borderId="75" xfId="12" applyNumberFormat="1" applyFont="1" applyFill="1" applyBorder="1" applyAlignment="1" applyProtection="1">
      <alignment vertical="center" wrapText="1"/>
    </xf>
    <xf numFmtId="164" fontId="27" fillId="7" borderId="76" xfId="11" applyNumberFormat="1" applyFont="1" applyFill="1" applyBorder="1" applyAlignment="1" applyProtection="1">
      <alignment vertical="center" wrapText="1"/>
    </xf>
    <xf numFmtId="0" fontId="27" fillId="6" borderId="26" xfId="0" applyFont="1" applyFill="1" applyBorder="1" applyAlignment="1" applyProtection="1">
      <alignment vertical="center" wrapText="1"/>
    </xf>
    <xf numFmtId="166" fontId="30" fillId="6" borderId="42" xfId="12" applyNumberFormat="1" applyFont="1" applyFill="1" applyBorder="1" applyAlignment="1" applyProtection="1">
      <alignment vertical="center" wrapText="1"/>
    </xf>
    <xf numFmtId="166" fontId="30" fillId="6" borderId="58" xfId="12" applyNumberFormat="1" applyFont="1" applyFill="1" applyBorder="1" applyAlignment="1" applyProtection="1">
      <alignment vertical="center" wrapText="1"/>
    </xf>
    <xf numFmtId="0" fontId="27" fillId="7" borderId="74" xfId="0" applyFont="1" applyFill="1" applyBorder="1" applyAlignment="1" applyProtection="1">
      <alignment vertical="center" wrapText="1"/>
    </xf>
    <xf numFmtId="166" fontId="27" fillId="7" borderId="53" xfId="12" applyNumberFormat="1" applyFont="1" applyFill="1" applyBorder="1" applyAlignment="1" applyProtection="1">
      <alignment vertical="center" wrapText="1"/>
    </xf>
    <xf numFmtId="164" fontId="27" fillId="7" borderId="60" xfId="11" applyNumberFormat="1" applyFont="1" applyFill="1" applyBorder="1" applyAlignment="1" applyProtection="1">
      <alignment vertical="center" wrapText="1"/>
    </xf>
    <xf numFmtId="0" fontId="36" fillId="7" borderId="23" xfId="0" applyFont="1" applyFill="1" applyBorder="1" applyAlignment="1" applyProtection="1">
      <alignment horizontal="left" vertical="center" wrapText="1"/>
      <protection hidden="1"/>
    </xf>
    <xf numFmtId="49" fontId="0" fillId="0" borderId="0" xfId="0" applyNumberFormat="1" applyBorder="1" applyAlignment="1" applyProtection="1">
      <alignment vertical="top" wrapText="1"/>
      <protection locked="0"/>
    </xf>
    <xf numFmtId="3" fontId="42"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42" fillId="0" borderId="0" xfId="0" applyNumberFormat="1" applyFont="1" applyBorder="1" applyAlignment="1">
      <alignment vertical="top"/>
    </xf>
    <xf numFmtId="3" fontId="51"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42"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51" fillId="0" borderId="0" xfId="12" applyNumberFormat="1" applyFont="1" applyAlignment="1" applyProtection="1">
      <alignment vertical="top"/>
      <protection locked="0"/>
    </xf>
    <xf numFmtId="0" fontId="0" fillId="0" borderId="0" xfId="0" applyAlignment="1">
      <alignment vertical="top"/>
    </xf>
    <xf numFmtId="166" fontId="42" fillId="0" borderId="0" xfId="0" applyNumberFormat="1" applyFont="1" applyAlignment="1">
      <alignment vertical="top"/>
    </xf>
    <xf numFmtId="166" fontId="0" fillId="0" borderId="0" xfId="0" applyNumberFormat="1" applyFont="1" applyAlignment="1">
      <alignment vertical="top"/>
    </xf>
    <xf numFmtId="166" fontId="44" fillId="0" borderId="0" xfId="0" applyNumberFormat="1" applyFont="1" applyAlignment="1">
      <alignment vertical="top"/>
    </xf>
    <xf numFmtId="49" fontId="0" fillId="11" borderId="78" xfId="0" applyNumberFormat="1" applyFont="1" applyFill="1" applyBorder="1" applyAlignment="1">
      <alignment vertical="top" wrapText="1"/>
    </xf>
    <xf numFmtId="3" fontId="42" fillId="11" borderId="78" xfId="12" applyNumberFormat="1" applyFont="1" applyFill="1" applyBorder="1" applyAlignment="1">
      <alignment vertical="top"/>
    </xf>
    <xf numFmtId="166" fontId="52" fillId="0" borderId="79" xfId="0" applyNumberFormat="1" applyFont="1" applyBorder="1" applyAlignment="1">
      <alignment vertical="top"/>
    </xf>
    <xf numFmtId="0" fontId="5" fillId="6" borderId="77" xfId="1" applyNumberFormat="1" applyFont="1" applyFill="1" applyBorder="1" applyAlignment="1">
      <alignment vertical="center" wrapText="1"/>
    </xf>
    <xf numFmtId="0" fontId="26" fillId="0" borderId="79" xfId="0" applyFont="1" applyBorder="1" applyAlignment="1">
      <alignment vertical="top" wrapText="1"/>
    </xf>
    <xf numFmtId="0" fontId="32" fillId="0" borderId="0" xfId="0" applyFont="1"/>
    <xf numFmtId="0" fontId="37" fillId="7" borderId="22" xfId="0" applyFont="1" applyFill="1" applyBorder="1" applyAlignment="1" applyProtection="1">
      <alignment horizontal="left" vertical="center" wrapText="1"/>
      <protection locked="0"/>
    </xf>
    <xf numFmtId="0" fontId="37" fillId="7" borderId="32" xfId="0" applyFont="1" applyFill="1" applyBorder="1" applyAlignment="1" applyProtection="1">
      <alignment horizontal="left" vertical="center" wrapText="1"/>
      <protection locked="0"/>
    </xf>
    <xf numFmtId="0" fontId="37" fillId="7" borderId="23" xfId="0"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vertical="top"/>
    </xf>
    <xf numFmtId="0" fontId="8" fillId="4" borderId="22" xfId="1" applyFont="1" applyFill="1" applyBorder="1" applyAlignment="1" applyProtection="1">
      <alignment horizontal="left" vertical="center" wrapText="1"/>
    </xf>
    <xf numFmtId="0" fontId="8" fillId="4" borderId="32" xfId="1" applyFont="1" applyFill="1" applyBorder="1" applyAlignment="1" applyProtection="1">
      <alignment horizontal="left" vertical="center" wrapText="1"/>
    </xf>
    <xf numFmtId="0" fontId="8" fillId="4" borderId="23" xfId="1" applyFont="1" applyFill="1" applyBorder="1" applyAlignment="1" applyProtection="1">
      <alignment horizontal="left" vertical="center" wrapText="1"/>
    </xf>
    <xf numFmtId="0" fontId="35" fillId="6" borderId="48" xfId="0" applyFont="1" applyFill="1" applyBorder="1" applyAlignment="1" applyProtection="1">
      <alignment horizontal="left" vertical="center" wrapText="1"/>
    </xf>
    <xf numFmtId="0" fontId="35" fillId="6" borderId="49" xfId="0" applyFont="1" applyFill="1" applyBorder="1" applyAlignment="1" applyProtection="1">
      <alignment horizontal="left" vertical="center" wrapText="1"/>
    </xf>
    <xf numFmtId="0" fontId="35" fillId="6" borderId="21" xfId="0" applyFont="1" applyFill="1" applyBorder="1" applyAlignment="1" applyProtection="1">
      <alignment horizontal="left" vertical="center" wrapText="1"/>
    </xf>
    <xf numFmtId="0" fontId="35" fillId="6" borderId="25" xfId="0" applyFont="1" applyFill="1" applyBorder="1" applyAlignment="1" applyProtection="1">
      <alignment horizontal="left" vertical="center" wrapText="1"/>
    </xf>
    <xf numFmtId="0" fontId="41" fillId="6" borderId="50" xfId="0" applyFont="1" applyFill="1" applyBorder="1" applyAlignment="1" applyProtection="1">
      <alignment horizontal="left" vertical="center" wrapText="1"/>
    </xf>
    <xf numFmtId="0" fontId="31" fillId="6" borderId="51" xfId="0" applyFont="1" applyFill="1" applyBorder="1" applyAlignment="1" applyProtection="1">
      <alignment horizontal="left" vertical="center" wrapText="1"/>
    </xf>
    <xf numFmtId="0" fontId="41" fillId="6" borderId="63" xfId="0" applyFont="1" applyFill="1" applyBorder="1" applyAlignment="1" applyProtection="1">
      <alignment horizontal="left" vertical="center" wrapText="1"/>
    </xf>
    <xf numFmtId="0" fontId="31" fillId="6" borderId="64" xfId="0" applyFont="1" applyFill="1" applyBorder="1" applyAlignment="1" applyProtection="1">
      <alignment horizontal="left" vertical="center" wrapText="1"/>
    </xf>
    <xf numFmtId="0" fontId="36" fillId="7" borderId="22" xfId="0" applyFon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167" fontId="39" fillId="7" borderId="22" xfId="0" applyNumberFormat="1" applyFont="1" applyFill="1" applyBorder="1" applyAlignment="1" applyProtection="1">
      <alignment horizontal="center" vertical="center"/>
      <protection locked="0"/>
    </xf>
    <xf numFmtId="167" fontId="39" fillId="7" borderId="23" xfId="0" applyNumberFormat="1" applyFont="1" applyFill="1" applyBorder="1" applyAlignment="1" applyProtection="1">
      <alignment horizontal="center" vertical="center"/>
      <protection locked="0"/>
    </xf>
    <xf numFmtId="0" fontId="38" fillId="6" borderId="22" xfId="0" applyFont="1" applyFill="1" applyBorder="1" applyAlignment="1" applyProtection="1">
      <alignment horizontal="center"/>
    </xf>
    <xf numFmtId="0" fontId="38" fillId="6" borderId="32" xfId="0" applyFont="1" applyFill="1" applyBorder="1" applyAlignment="1" applyProtection="1">
      <alignment horizontal="center"/>
    </xf>
    <xf numFmtId="0" fontId="38" fillId="6" borderId="23" xfId="0" applyFont="1" applyFill="1" applyBorder="1" applyAlignment="1" applyProtection="1">
      <alignment horizontal="center"/>
    </xf>
    <xf numFmtId="0" fontId="36" fillId="7" borderId="32" xfId="0" applyFont="1" applyFill="1" applyBorder="1" applyAlignment="1" applyProtection="1">
      <alignment horizontal="left" vertical="center" wrapText="1"/>
      <protection locked="0"/>
    </xf>
    <xf numFmtId="0" fontId="36" fillId="7" borderId="23" xfId="0" applyFont="1" applyFill="1" applyBorder="1" applyAlignment="1" applyProtection="1">
      <alignment horizontal="left" vertical="center" wrapText="1"/>
      <protection locked="0"/>
    </xf>
    <xf numFmtId="0" fontId="9" fillId="7" borderId="22" xfId="0" applyFont="1"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22" xfId="0" applyFill="1" applyBorder="1" applyAlignment="1" applyProtection="1">
      <protection locked="0"/>
    </xf>
    <xf numFmtId="0" fontId="0" fillId="7" borderId="32" xfId="0" applyFill="1" applyBorder="1" applyAlignment="1" applyProtection="1">
      <protection locked="0"/>
    </xf>
    <xf numFmtId="0" fontId="0" fillId="7" borderId="23" xfId="0" applyFill="1" applyBorder="1" applyAlignment="1" applyProtection="1">
      <protection locked="0"/>
    </xf>
    <xf numFmtId="0" fontId="40" fillId="6" borderId="22" xfId="0" applyFont="1" applyFill="1" applyBorder="1" applyAlignment="1" applyProtection="1">
      <alignment horizontal="left" vertical="center" wrapText="1"/>
    </xf>
    <xf numFmtId="0" fontId="40" fillId="6" borderId="32" xfId="0" applyFont="1" applyFill="1" applyBorder="1" applyAlignment="1" applyProtection="1">
      <alignment horizontal="left" vertical="center" wrapText="1"/>
    </xf>
    <xf numFmtId="0" fontId="40" fillId="6" borderId="23" xfId="0" applyFont="1" applyFill="1" applyBorder="1" applyAlignment="1" applyProtection="1">
      <alignment horizontal="left" vertical="center" wrapText="1"/>
    </xf>
    <xf numFmtId="0" fontId="31" fillId="6" borderId="22" xfId="0" applyFont="1" applyFill="1" applyBorder="1" applyAlignment="1" applyProtection="1">
      <alignment horizontal="left" vertical="center" wrapText="1"/>
    </xf>
    <xf numFmtId="0" fontId="31" fillId="6" borderId="23" xfId="0" applyFont="1" applyFill="1" applyBorder="1" applyAlignment="1" applyProtection="1">
      <alignment horizontal="left" vertical="center" wrapText="1"/>
    </xf>
    <xf numFmtId="0" fontId="31" fillId="6" borderId="22" xfId="0" applyFont="1" applyFill="1" applyBorder="1" applyAlignment="1" applyProtection="1">
      <alignment horizontal="left" vertical="center"/>
    </xf>
    <xf numFmtId="0" fontId="31" fillId="6" borderId="23" xfId="0" applyFont="1" applyFill="1" applyBorder="1" applyAlignment="1" applyProtection="1">
      <alignment horizontal="left" vertical="center"/>
    </xf>
    <xf numFmtId="0" fontId="31" fillId="6" borderId="32" xfId="0" applyFont="1" applyFill="1" applyBorder="1" applyAlignment="1" applyProtection="1">
      <alignment horizontal="left" vertical="center" wrapText="1"/>
    </xf>
    <xf numFmtId="0" fontId="31" fillId="6" borderId="32" xfId="0" applyFont="1" applyFill="1" applyBorder="1" applyAlignment="1" applyProtection="1">
      <alignment horizontal="left" vertical="center"/>
    </xf>
    <xf numFmtId="0" fontId="9" fillId="7" borderId="22" xfId="0" applyFont="1" applyFill="1" applyBorder="1" applyAlignment="1" applyProtection="1">
      <protection locked="0"/>
    </xf>
    <xf numFmtId="0" fontId="9" fillId="7" borderId="32" xfId="0" applyFont="1" applyFill="1" applyBorder="1" applyAlignment="1" applyProtection="1">
      <protection locked="0"/>
    </xf>
    <xf numFmtId="0" fontId="9" fillId="7" borderId="23" xfId="0" applyFont="1" applyFill="1" applyBorder="1" applyAlignment="1" applyProtection="1">
      <protection locked="0"/>
    </xf>
    <xf numFmtId="0" fontId="31" fillId="6" borderId="22" xfId="0" applyFont="1" applyFill="1" applyBorder="1" applyAlignment="1" applyProtection="1">
      <alignment vertical="center" wrapText="1"/>
    </xf>
    <xf numFmtId="0" fontId="31" fillId="6" borderId="23" xfId="0" applyFont="1" applyFill="1" applyBorder="1" applyAlignment="1" applyProtection="1">
      <alignment vertical="center" wrapText="1"/>
    </xf>
    <xf numFmtId="0" fontId="7" fillId="4" borderId="5" xfId="1" applyFont="1" applyFill="1" applyBorder="1" applyAlignment="1">
      <alignment vertical="center" wrapText="1"/>
    </xf>
    <xf numFmtId="0" fontId="7" fillId="4" borderId="4" xfId="1" applyFont="1" applyFill="1" applyBorder="1" applyAlignment="1">
      <alignment vertical="center" wrapText="1"/>
    </xf>
    <xf numFmtId="0" fontId="7" fillId="4" borderId="3" xfId="1" applyFont="1" applyFill="1" applyBorder="1" applyAlignment="1">
      <alignment vertical="center" wrapText="1"/>
    </xf>
    <xf numFmtId="0" fontId="7" fillId="4" borderId="5" xfId="1" applyFont="1" applyFill="1" applyBorder="1" applyAlignment="1" applyProtection="1">
      <alignment vertical="center" wrapText="1"/>
    </xf>
    <xf numFmtId="0" fontId="6" fillId="6" borderId="14" xfId="1" applyFont="1" applyFill="1" applyBorder="1" applyAlignment="1">
      <alignment vertical="center" wrapText="1"/>
    </xf>
    <xf numFmtId="0" fontId="6" fillId="6" borderId="13" xfId="1" applyFont="1" applyFill="1" applyBorder="1" applyAlignment="1">
      <alignment vertical="center" wrapText="1"/>
    </xf>
    <xf numFmtId="0" fontId="6" fillId="6" borderId="19" xfId="1" applyFont="1" applyFill="1" applyBorder="1" applyAlignment="1">
      <alignment vertical="center" wrapText="1"/>
    </xf>
    <xf numFmtId="0" fontId="7" fillId="4" borderId="4" xfId="1" applyFont="1" applyFill="1" applyBorder="1" applyAlignment="1" applyProtection="1">
      <alignment vertical="center" wrapText="1"/>
    </xf>
    <xf numFmtId="0" fontId="7" fillId="4" borderId="3" xfId="1" applyFont="1" applyFill="1" applyBorder="1" applyAlignment="1" applyProtection="1">
      <alignment vertical="center" wrapText="1"/>
    </xf>
    <xf numFmtId="0" fontId="4" fillId="6" borderId="13" xfId="9" applyFont="1" applyFill="1" applyBorder="1" applyAlignment="1" applyProtection="1">
      <alignment vertical="center" wrapText="1"/>
    </xf>
    <xf numFmtId="0" fontId="4" fillId="6" borderId="14" xfId="9" applyFont="1" applyFill="1" applyBorder="1" applyAlignment="1" applyProtection="1">
      <alignment vertical="center" wrapText="1"/>
    </xf>
    <xf numFmtId="0" fontId="4" fillId="6" borderId="15" xfId="9" applyFont="1" applyFill="1" applyBorder="1" applyAlignment="1" applyProtection="1">
      <alignment vertical="center" wrapText="1"/>
    </xf>
    <xf numFmtId="0" fontId="6" fillId="6" borderId="13" xfId="1" applyFont="1" applyFill="1" applyBorder="1" applyAlignment="1">
      <alignment vertical="top" wrapText="1"/>
    </xf>
    <xf numFmtId="0" fontId="6" fillId="6" borderId="14" xfId="1" applyFont="1" applyFill="1" applyBorder="1" applyAlignment="1">
      <alignment vertical="top" wrapText="1"/>
    </xf>
    <xf numFmtId="0" fontId="6" fillId="6" borderId="19" xfId="1" applyFont="1" applyFill="1" applyBorder="1" applyAlignment="1">
      <alignment vertical="top" wrapText="1"/>
    </xf>
    <xf numFmtId="0" fontId="6" fillId="6" borderId="20" xfId="1" applyFont="1" applyFill="1" applyBorder="1" applyAlignment="1">
      <alignment horizontal="center" vertical="center" wrapText="1"/>
    </xf>
    <xf numFmtId="0" fontId="6" fillId="6" borderId="26"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6" borderId="23" xfId="1" applyFont="1" applyFill="1" applyBorder="1" applyAlignment="1">
      <alignment horizontal="center" vertical="center" wrapText="1"/>
    </xf>
    <xf numFmtId="0" fontId="6" fillId="6" borderId="67" xfId="1" applyFont="1" applyFill="1" applyBorder="1" applyAlignment="1">
      <alignment horizontal="center" vertical="center" wrapText="1"/>
    </xf>
    <xf numFmtId="0" fontId="6" fillId="6" borderId="58" xfId="1" applyFont="1" applyFill="1" applyBorder="1" applyAlignment="1">
      <alignment horizontal="center" vertical="center" wrapText="1"/>
    </xf>
    <xf numFmtId="0" fontId="13" fillId="5" borderId="29" xfId="1" applyFont="1" applyFill="1" applyBorder="1" applyAlignment="1" applyProtection="1">
      <alignment horizontal="left"/>
    </xf>
    <xf numFmtId="0" fontId="13" fillId="5" borderId="30" xfId="1" applyFont="1" applyFill="1" applyBorder="1" applyAlignment="1" applyProtection="1">
      <alignment horizontal="left"/>
    </xf>
    <xf numFmtId="0" fontId="13" fillId="5" borderId="31" xfId="1" applyFont="1" applyFill="1" applyBorder="1" applyAlignment="1" applyProtection="1">
      <alignment horizontal="left"/>
    </xf>
    <xf numFmtId="0" fontId="33" fillId="6" borderId="22" xfId="1" applyFont="1" applyFill="1" applyBorder="1" applyAlignment="1" applyProtection="1">
      <alignment horizontal="left" vertical="center" wrapText="1"/>
    </xf>
    <xf numFmtId="0" fontId="33" fillId="6" borderId="32" xfId="1" applyFont="1" applyFill="1" applyBorder="1" applyAlignment="1" applyProtection="1">
      <alignment horizontal="left" vertical="center" wrapText="1"/>
    </xf>
    <xf numFmtId="0" fontId="33" fillId="6" borderId="23" xfId="1" applyFont="1" applyFill="1" applyBorder="1" applyAlignment="1" applyProtection="1">
      <alignment horizontal="left" vertical="center" wrapText="1"/>
    </xf>
    <xf numFmtId="0" fontId="7" fillId="2" borderId="0" xfId="1" applyFont="1" applyFill="1" applyBorder="1" applyAlignment="1">
      <alignment horizontal="left" vertical="center" wrapText="1"/>
    </xf>
    <xf numFmtId="0" fontId="1" fillId="0" borderId="70" xfId="1" applyBorder="1" applyAlignment="1" applyProtection="1">
      <alignment horizontal="left" vertical="top" wrapText="1"/>
      <protection locked="0"/>
    </xf>
    <xf numFmtId="0" fontId="1" fillId="0" borderId="28" xfId="1" applyBorder="1" applyAlignment="1" applyProtection="1">
      <alignment horizontal="left" vertical="top" wrapText="1"/>
      <protection locked="0"/>
    </xf>
    <xf numFmtId="0" fontId="1" fillId="0" borderId="71" xfId="1" applyBorder="1" applyAlignment="1" applyProtection="1">
      <alignment horizontal="left" vertical="top" wrapText="1"/>
      <protection locked="0"/>
    </xf>
    <xf numFmtId="0" fontId="1" fillId="0" borderId="12" xfId="1" applyBorder="1" applyAlignment="1" applyProtection="1">
      <alignment horizontal="left" vertical="top" wrapText="1"/>
      <protection locked="0"/>
    </xf>
    <xf numFmtId="0" fontId="11" fillId="6" borderId="68" xfId="1" applyFont="1" applyFill="1" applyBorder="1" applyAlignment="1" applyProtection="1">
      <alignment horizontal="center" vertical="center" wrapText="1"/>
    </xf>
    <xf numFmtId="0" fontId="11" fillId="6" borderId="69" xfId="1" applyFont="1" applyFill="1" applyBorder="1" applyAlignment="1" applyProtection="1">
      <alignment horizontal="center" vertical="center" wrapText="1"/>
    </xf>
    <xf numFmtId="0" fontId="3" fillId="0" borderId="0" xfId="2" applyFont="1" applyAlignment="1" applyProtection="1">
      <alignment horizontal="center"/>
    </xf>
    <xf numFmtId="49" fontId="55" fillId="14" borderId="0" xfId="0" applyNumberFormat="1" applyFont="1" applyFill="1" applyAlignment="1" applyProtection="1">
      <alignment vertical="top" wrapText="1"/>
      <protection locked="0"/>
    </xf>
    <xf numFmtId="3" fontId="55" fillId="14" borderId="0" xfId="12" applyNumberFormat="1" applyFont="1" applyFill="1" applyAlignment="1" applyProtection="1">
      <alignment vertical="top"/>
      <protection locked="0"/>
    </xf>
    <xf numFmtId="166" fontId="55" fillId="14" borderId="0" xfId="12" applyNumberFormat="1" applyFont="1" applyFill="1" applyAlignment="1" applyProtection="1">
      <alignment vertical="top"/>
      <protection locked="0"/>
    </xf>
    <xf numFmtId="0" fontId="55" fillId="14" borderId="0" xfId="0" applyFont="1" applyFill="1" applyAlignment="1">
      <alignment vertical="top"/>
    </xf>
    <xf numFmtId="166" fontId="55" fillId="14" borderId="0" xfId="0" applyNumberFormat="1" applyFont="1" applyFill="1" applyAlignment="1">
      <alignment vertical="top"/>
    </xf>
    <xf numFmtId="0" fontId="56" fillId="16" borderId="22" xfId="1" applyFont="1" applyFill="1" applyBorder="1" applyAlignment="1">
      <alignment horizontal="center"/>
    </xf>
    <xf numFmtId="0" fontId="1" fillId="16" borderId="32" xfId="1" applyFill="1" applyBorder="1" applyAlignment="1">
      <alignment horizontal="center"/>
    </xf>
    <xf numFmtId="0" fontId="1" fillId="16" borderId="23" xfId="1" applyFill="1" applyBorder="1" applyAlignment="1">
      <alignment horizontal="center"/>
    </xf>
    <xf numFmtId="0" fontId="57" fillId="13" borderId="5" xfId="1" applyFont="1" applyFill="1" applyBorder="1" applyAlignment="1">
      <alignment horizontal="center" vertical="center" wrapText="1"/>
    </xf>
    <xf numFmtId="0" fontId="57" fillId="13" borderId="4" xfId="1" applyFont="1" applyFill="1" applyBorder="1" applyAlignment="1">
      <alignment horizontal="center" vertical="center" wrapText="1"/>
    </xf>
    <xf numFmtId="0" fontId="57" fillId="13" borderId="3" xfId="1" applyFont="1" applyFill="1" applyBorder="1" applyAlignment="1">
      <alignment horizontal="center" vertical="center" wrapText="1"/>
    </xf>
    <xf numFmtId="0" fontId="59" fillId="17" borderId="45" xfId="1" applyFont="1" applyFill="1" applyBorder="1" applyAlignment="1" applyProtection="1">
      <alignment vertical="center" wrapText="1"/>
    </xf>
    <xf numFmtId="0" fontId="59" fillId="17" borderId="21" xfId="1" applyFont="1" applyFill="1" applyBorder="1" applyAlignment="1" applyProtection="1">
      <alignment vertical="center" wrapText="1"/>
    </xf>
    <xf numFmtId="0" fontId="59" fillId="17" borderId="25" xfId="1" applyFont="1" applyFill="1" applyBorder="1" applyAlignment="1" applyProtection="1">
      <alignment vertical="center" wrapText="1"/>
    </xf>
    <xf numFmtId="0" fontId="54" fillId="15" borderId="42" xfId="1" applyFont="1" applyFill="1" applyBorder="1" applyAlignment="1" applyProtection="1">
      <alignment horizontal="center" vertical="center" wrapText="1"/>
    </xf>
    <xf numFmtId="0" fontId="54" fillId="18" borderId="43" xfId="1" applyFont="1" applyFill="1" applyBorder="1" applyAlignment="1" applyProtection="1">
      <alignment horizontal="center" vertical="center" wrapText="1"/>
    </xf>
    <xf numFmtId="0" fontId="54" fillId="18" borderId="42" xfId="1" applyFont="1" applyFill="1" applyBorder="1" applyAlignment="1" applyProtection="1">
      <alignment horizontal="center" vertical="center" wrapText="1"/>
    </xf>
    <xf numFmtId="0" fontId="54" fillId="18" borderId="44" xfId="1" applyFont="1" applyFill="1" applyBorder="1" applyAlignment="1" applyProtection="1">
      <alignment horizontal="center" vertical="center" wrapText="1"/>
    </xf>
    <xf numFmtId="0" fontId="60" fillId="17" borderId="5" xfId="1" applyFont="1" applyFill="1" applyBorder="1" applyAlignment="1" applyProtection="1">
      <alignment horizontal="center" vertical="center" wrapText="1"/>
    </xf>
    <xf numFmtId="0" fontId="60" fillId="17" borderId="4" xfId="1" applyFont="1" applyFill="1" applyBorder="1" applyAlignment="1" applyProtection="1">
      <alignment horizontal="center" vertical="center" wrapText="1"/>
    </xf>
    <xf numFmtId="0" fontId="60" fillId="17" borderId="3" xfId="1" applyFont="1" applyFill="1" applyBorder="1" applyAlignment="1" applyProtection="1">
      <alignment horizontal="center" vertical="center" wrapText="1"/>
    </xf>
    <xf numFmtId="0" fontId="58" fillId="2" borderId="13" xfId="1" applyFont="1" applyFill="1" applyBorder="1" applyAlignment="1" applyProtection="1">
      <alignment vertical="center" wrapText="1"/>
    </xf>
    <xf numFmtId="0" fontId="1" fillId="2" borderId="14" xfId="0" applyFont="1" applyFill="1" applyBorder="1" applyAlignment="1">
      <alignment vertical="center" wrapText="1"/>
    </xf>
    <xf numFmtId="0" fontId="1" fillId="2" borderId="19" xfId="0" applyFont="1" applyFill="1" applyBorder="1" applyAlignment="1">
      <alignment vertical="center" wrapText="1"/>
    </xf>
    <xf numFmtId="166" fontId="0" fillId="0" borderId="0" xfId="0" applyNumberFormat="1" applyFont="1" applyBorder="1" applyAlignment="1">
      <alignment vertical="top"/>
    </xf>
    <xf numFmtId="0" fontId="54" fillId="2" borderId="43" xfId="1" applyFont="1" applyFill="1" applyBorder="1" applyAlignment="1" applyProtection="1">
      <alignment horizontal="center" vertical="center" wrapText="1"/>
    </xf>
    <xf numFmtId="0" fontId="54" fillId="2" borderId="42" xfId="1" applyFont="1" applyFill="1" applyBorder="1" applyAlignment="1" applyProtection="1">
      <alignment horizontal="center" vertical="center" wrapText="1"/>
    </xf>
    <xf numFmtId="0" fontId="54" fillId="2" borderId="44" xfId="1" applyFont="1" applyFill="1" applyBorder="1" applyAlignment="1" applyProtection="1">
      <alignment horizontal="center" vertical="center" wrapText="1"/>
    </xf>
    <xf numFmtId="0" fontId="62" fillId="16" borderId="46" xfId="1" applyFont="1" applyFill="1" applyBorder="1" applyAlignment="1">
      <alignment vertical="center" wrapText="1"/>
    </xf>
    <xf numFmtId="0" fontId="62" fillId="16" borderId="14" xfId="1" applyFont="1" applyFill="1" applyBorder="1" applyAlignment="1">
      <alignment vertical="center" wrapText="1"/>
    </xf>
    <xf numFmtId="0" fontId="62" fillId="16" borderId="47" xfId="1" applyFont="1" applyFill="1" applyBorder="1" applyAlignment="1">
      <alignment vertical="center" wrapText="1"/>
    </xf>
    <xf numFmtId="0" fontId="64" fillId="12" borderId="22" xfId="1" applyFont="1" applyFill="1" applyBorder="1" applyAlignment="1">
      <alignment horizontal="center"/>
    </xf>
    <xf numFmtId="0" fontId="53" fillId="12" borderId="32" xfId="1" applyFont="1" applyFill="1" applyBorder="1" applyAlignment="1">
      <alignment horizontal="center"/>
    </xf>
    <xf numFmtId="0" fontId="53" fillId="12" borderId="23" xfId="1" applyFont="1" applyFill="1" applyBorder="1" applyAlignment="1">
      <alignment horizontal="center"/>
    </xf>
    <xf numFmtId="0" fontId="60" fillId="2" borderId="5"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3" xfId="1" applyFont="1" applyFill="1" applyBorder="1" applyAlignment="1">
      <alignment horizontal="center" vertical="center" wrapText="1"/>
    </xf>
    <xf numFmtId="0" fontId="54" fillId="19" borderId="43" xfId="1" applyFont="1" applyFill="1" applyBorder="1" applyAlignment="1" applyProtection="1">
      <alignment horizontal="center" vertical="center" wrapText="1"/>
    </xf>
    <xf numFmtId="0" fontId="54" fillId="19" borderId="42" xfId="1" applyFont="1" applyFill="1" applyBorder="1" applyAlignment="1" applyProtection="1">
      <alignment horizontal="center" vertical="center" wrapText="1"/>
    </xf>
    <xf numFmtId="0" fontId="54" fillId="19" borderId="44" xfId="1" applyFont="1" applyFill="1" applyBorder="1" applyAlignment="1" applyProtection="1">
      <alignment horizontal="center" vertical="center" wrapText="1"/>
    </xf>
    <xf numFmtId="0" fontId="65" fillId="2" borderId="22" xfId="1" applyFont="1" applyFill="1" applyBorder="1" applyAlignment="1">
      <alignment horizontal="center"/>
    </xf>
    <xf numFmtId="0" fontId="66" fillId="2" borderId="32" xfId="1" applyFont="1" applyFill="1" applyBorder="1" applyAlignment="1">
      <alignment horizontal="center"/>
    </xf>
    <xf numFmtId="0" fontId="66" fillId="2" borderId="23" xfId="1" applyFont="1" applyFill="1" applyBorder="1" applyAlignment="1">
      <alignment horizontal="center"/>
    </xf>
    <xf numFmtId="0" fontId="67" fillId="15" borderId="5" xfId="1" applyFont="1" applyFill="1" applyBorder="1" applyAlignment="1">
      <alignment horizontal="center" vertical="center" wrapText="1"/>
    </xf>
    <xf numFmtId="0" fontId="67" fillId="15" borderId="4" xfId="1" applyFont="1" applyFill="1" applyBorder="1" applyAlignment="1">
      <alignment horizontal="center" vertical="center" wrapText="1"/>
    </xf>
    <xf numFmtId="0" fontId="67" fillId="15" borderId="3" xfId="1" applyFont="1" applyFill="1" applyBorder="1" applyAlignment="1">
      <alignment horizontal="center" vertical="center" wrapText="1"/>
    </xf>
    <xf numFmtId="0" fontId="54" fillId="15" borderId="26" xfId="1" applyFont="1" applyFill="1" applyBorder="1" applyAlignment="1" applyProtection="1">
      <alignment horizontal="center" vertical="center" wrapText="1"/>
    </xf>
    <xf numFmtId="0" fontId="54" fillId="15" borderId="58" xfId="1" applyFont="1" applyFill="1" applyBorder="1" applyAlignment="1" applyProtection="1">
      <alignment horizontal="center" vertical="center" wrapText="1"/>
    </xf>
    <xf numFmtId="49" fontId="0" fillId="0" borderId="70" xfId="0" applyNumberFormat="1" applyBorder="1" applyAlignment="1" applyProtection="1">
      <alignment vertical="top" wrapText="1"/>
      <protection locked="0"/>
    </xf>
    <xf numFmtId="49" fontId="0" fillId="0" borderId="28" xfId="0" applyNumberFormat="1" applyBorder="1" applyAlignment="1" applyProtection="1">
      <alignment vertical="top" wrapText="1"/>
      <protection locked="0"/>
    </xf>
    <xf numFmtId="0" fontId="68" fillId="0" borderId="71" xfId="0" applyFont="1" applyBorder="1" applyAlignment="1">
      <alignment vertical="top"/>
    </xf>
    <xf numFmtId="166" fontId="42" fillId="0" borderId="80" xfId="0" applyNumberFormat="1" applyFont="1" applyBorder="1" applyAlignment="1">
      <alignment vertical="top"/>
    </xf>
    <xf numFmtId="166" fontId="0" fillId="0" borderId="80" xfId="0" applyNumberFormat="1" applyFont="1" applyBorder="1" applyAlignment="1">
      <alignment vertical="top"/>
    </xf>
    <xf numFmtId="0" fontId="0" fillId="0" borderId="12" xfId="0" applyBorder="1" applyAlignment="1">
      <alignment vertical="top"/>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205">
    <dxf>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border diagonalUp="0" diagonalDown="0">
        <left/>
        <right/>
        <top style="medium">
          <color auto="1"/>
        </top>
        <bottom style="medium">
          <color auto="1"/>
        </bottom>
        <vertical/>
        <horizontal style="medium">
          <color auto="1"/>
        </horizontal>
      </border>
      <protection locked="0" hidden="0"/>
    </dxf>
    <dxf>
      <font>
        <strike val="0"/>
        <outline val="0"/>
        <shadow val="0"/>
        <u val="none"/>
        <vertAlign val="baseline"/>
        <sz val="11"/>
        <color rgb="FF0070C0"/>
        <name val="Calibri"/>
        <scheme val="minor"/>
      </font>
      <alignment horizontal="general" vertical="top" textRotation="0" wrapText="0" indent="0" justifyLastLine="0" shrinkToFit="0" readingOrder="0"/>
    </dxf>
    <dxf>
      <numFmt numFmtId="30" formatCode="@"/>
      <alignment horizontal="general" vertical="top" textRotation="0" wrapText="1" indent="0" justifyLastLine="0" shrinkToFit="0" readingOrder="0"/>
      <border diagonalUp="0" diagonalDown="0">
        <left/>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2"/>
        <color rgb="FF000000"/>
        <name val="Algerian"/>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strike val="0"/>
        <condense val="0"/>
        <extend val="0"/>
        <outline val="0"/>
        <shadow val="0"/>
        <u val="none"/>
        <vertAlign val="baseline"/>
        <sz val="12"/>
        <color rgb="FF000000"/>
        <name val="Algerian"/>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fill>
        <patternFill>
          <bgColor theme="9" tint="0.59996337778862885"/>
        </patternFill>
      </fill>
    </dxf>
    <dxf>
      <font>
        <b/>
        <i val="0"/>
        <strike val="0"/>
        <condense val="0"/>
        <extend val="0"/>
        <outline val="0"/>
        <shadow val="0"/>
        <u val="none"/>
        <vertAlign val="baseline"/>
        <sz val="12"/>
        <color rgb="FF000000"/>
        <name val="Algeri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alignment horizontal="general" vertical="top" textRotation="0" wrapText="0" indent="0" justifyLastLine="0" shrinkToFit="0" readingOrder="0"/>
      <border diagonalUp="0" diagonalDown="0" outline="0">
        <left/>
        <right/>
        <top/>
        <bottom/>
      </border>
    </dxf>
    <dxf>
      <border outline="0">
        <bottom style="thin">
          <color indexed="64"/>
        </bottom>
      </border>
    </dxf>
    <dxf>
      <fill>
        <patternFill>
          <bgColor theme="9" tint="0.59996337778862885"/>
        </patternFill>
      </fill>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border outline="0">
        <top style="medium">
          <color rgb="FF000000"/>
        </top>
      </border>
    </dxf>
    <dxf>
      <numFmt numFmtId="30" formatCode="@"/>
      <alignment horizontal="general" vertical="top" textRotation="0" wrapText="1" indent="0" justifyLastLine="0" shrinkToFit="0" readingOrder="0"/>
      <protection locked="0" hidden="0"/>
    </dxf>
    <dxf>
      <numFmt numFmtId="166" formatCode="_(* #,##0_);_(* \(#,##0\);_(* &quot;-&quot;??_);_(@_)"/>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166" formatCode="_(* #,##0_);_(* \(#,##0\);_(* &quot;-&quot;??_);_(@_)"/>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87" dataDxfId="92" totalsRowDxfId="91" headerRowBorderDxfId="89" tableBorderDxfId="90" totalsRowBorderDxfId="88" headerRowCellStyle="Normal 2">
  <tableColumns count="9">
    <tableColumn id="1" name="Item of expenditure" totalsRowLabel="Total Personnel" dataDxfId="101" totalsRowDxfId="86"/>
    <tableColumn id="2" name="Year 2023" totalsRowFunction="sum" dataDxfId="100" totalsRowDxfId="85"/>
    <tableColumn id="3" name="Year 2024" totalsRowFunction="sum" dataDxfId="99" totalsRowDxfId="84"/>
    <tableColumn id="4" name="Year 2025" totalsRowFunction="sum" dataDxfId="98" totalsRowDxfId="83"/>
    <tableColumn id="5" name="Year 2026" totalsRowFunction="sum" dataDxfId="97" totalsRowDxfId="82"/>
    <tableColumn id="6" name="Year 2027" totalsRowFunction="sum" dataDxfId="96" totalsRowDxfId="81"/>
    <tableColumn id="9" name="Year 6" totalsRowFunction="sum" dataDxfId="95" totalsRowDxfId="80"/>
    <tableColumn id="7" name="Total" totalsRowFunction="custom" dataDxfId="94" totalsRowDxfId="79">
      <calculatedColumnFormula>SUM(tbPersonnel[[#This Row],[Year 2023]:[Year 6]])</calculatedColumnFormula>
      <totalsRowFormula>SUM(tbPersonnel[[#Totals],[Year 2023]:[Year 6]])</totalsRowFormula>
    </tableColumn>
    <tableColumn id="8" name="Budget notes and explanations" dataDxfId="93" totalsRowDxfId="78"/>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4:I32" totalsRowCount="1" headerRowDxfId="66" dataDxfId="204" totalsRowDxfId="202" headerRowBorderDxfId="76" tableBorderDxfId="203" headerRowCellStyle="Normal 2">
  <tableColumns count="9">
    <tableColumn id="1" name="Item of expenditure" totalsRowLabel="Totals for Consultants" dataDxfId="201" totalsRowDxfId="75"/>
    <tableColumn id="2" name="Year 2023" totalsRowFunction="sum" dataDxfId="200" totalsRowDxfId="74"/>
    <tableColumn id="3" name="Year 2024" totalsRowFunction="sum" dataDxfId="199" totalsRowDxfId="73"/>
    <tableColumn id="4" name="Year 2025" totalsRowFunction="sum" dataDxfId="198" totalsRowDxfId="72"/>
    <tableColumn id="5" name="Year 2026" totalsRowFunction="sum" dataDxfId="197" totalsRowDxfId="71"/>
    <tableColumn id="6" name="Year 2027" totalsRowFunction="sum" dataDxfId="196" totalsRowDxfId="70"/>
    <tableColumn id="7" name="Year 6" totalsRowFunction="sum" dataDxfId="195" totalsRowDxfId="69"/>
    <tableColumn id="8" name="Total" totalsRowFunction="custom" dataDxfId="194" totalsRowDxfId="68">
      <calculatedColumnFormula>SUM(tbConsultants[[#This Row],[Year 2023]:[Year 6]])</calculatedColumnFormula>
      <totalsRowFormula>SUM(tbConsultants[[#Totals],[Year 2023]:[Year 6]])</totalsRowFormula>
    </tableColumn>
    <tableColumn id="9" name="Budget notes and explanations" dataDxfId="193" totalsRowDxfId="67"/>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4:I23" totalsRowCount="1" headerRowDxfId="53" headerRowBorderDxfId="54" tableBorderDxfId="55" headerRowCellStyle="Normal 2">
  <tableColumns count="9">
    <tableColumn id="1" name="Item of expenditure" totalsRowLabel="Total for Evaluation" dataDxfId="192" totalsRowDxfId="64"/>
    <tableColumn id="2" name="Year 2023" totalsRowFunction="sum" dataDxfId="191" totalsRowDxfId="63"/>
    <tableColumn id="3" name="Year 2024" totalsRowFunction="sum" dataDxfId="190" totalsRowDxfId="62"/>
    <tableColumn id="4" name="Year 2025" totalsRowFunction="sum" dataDxfId="189" totalsRowDxfId="61"/>
    <tableColumn id="5" name="Year 2026" totalsRowFunction="sum" dataDxfId="188" totalsRowDxfId="60"/>
    <tableColumn id="6" name="Year 2027" totalsRowFunction="sum" dataDxfId="187" totalsRowDxfId="59"/>
    <tableColumn id="7" name="Year 6" totalsRowFunction="sum" dataDxfId="186" totalsRowDxfId="58"/>
    <tableColumn id="8" name="Total" totalsRowFunction="custom" dataDxfId="185" totalsRowDxfId="57">
      <calculatedColumnFormula>SUM(Evaluation!$B5:$G5)</calculatedColumnFormula>
      <totalsRowFormula>SUM(tbEvaluation[[#Totals],[Year 2023]:[Year 6]])</totalsRowFormula>
    </tableColumn>
    <tableColumn id="9" name="Budget notes and explanations" dataDxfId="184" totalsRowDxfId="56"/>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18" headerRowBorderDxfId="19" tableBorderDxfId="183" headerRowCellStyle="Normal 2">
  <tableColumns count="9">
    <tableColumn id="1" name="Item of expenditure" totalsRowLabel="Total for Equipment" dataDxfId="17" totalsRowDxfId="16"/>
    <tableColumn id="2" name="Year 2023" totalsRowFunction="sum" dataDxfId="15" totalsRowDxfId="14"/>
    <tableColumn id="3" name="Year 2024" totalsRowFunction="sum" dataDxfId="13" totalsRowDxfId="12"/>
    <tableColumn id="4" name="Year 2025" totalsRowFunction="sum" dataDxfId="11" totalsRowDxfId="10"/>
    <tableColumn id="5" name="Year 2026" totalsRowFunction="sum" dataDxfId="9" totalsRowDxfId="8"/>
    <tableColumn id="6" name="Year 2027" totalsRowFunction="sum" dataDxfId="7" totalsRowDxfId="6"/>
    <tableColumn id="7" name="Year 6" totalsRowFunction="sum" dataDxfId="5" totalsRowDxfId="4"/>
    <tableColumn id="8" name="Total" totalsRowFunction="custom" dataDxfId="3" totalsRowDxfId="2">
      <calculatedColumnFormula>SUM(Equipment!$B4:$G4)</calculatedColumnFormula>
      <totalsRowFormula>SUM(tbEquipment[[#Totals],[Year 2023]:[Year 6]])</totalsRowFormula>
    </tableColumn>
    <tableColumn id="9" name="Budget notes and explanations" dataDxfId="1" totalsRowDxfId="0"/>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182" headerRowBorderDxfId="181" headerRowCellStyle="Normal 2">
  <tableColumns count="9">
    <tableColumn id="1" name="Item of expenditure" totalsRowLabel="Total for International Travel" dataDxfId="180" totalsRowDxfId="179"/>
    <tableColumn id="2" name="Year 1" totalsRowFunction="sum" dataDxfId="178" totalsRowDxfId="177"/>
    <tableColumn id="3" name="Year 2" totalsRowFunction="sum" dataDxfId="176" totalsRowDxfId="175"/>
    <tableColumn id="4" name="Year 3" totalsRowFunction="sum" dataDxfId="174" totalsRowDxfId="173"/>
    <tableColumn id="5" name="Year 4" totalsRowFunction="sum" dataDxfId="172" totalsRowDxfId="171"/>
    <tableColumn id="6" name="Year 5" totalsRowFunction="sum" dataDxfId="170" totalsRowDxfId="169"/>
    <tableColumn id="7" name="Year 6" totalsRowFunction="sum" dataDxfId="168" totalsRowDxfId="167"/>
    <tableColumn id="8" name="Total" totalsRowFunction="custom" dataDxfId="166" totalsRowDxfId="165">
      <calculatedColumnFormula>SUM(InternationalTravel!$B4:$G4)</calculatedColumnFormula>
      <totalsRowFormula>SUM(tbInternationalTravel[[#Totals],[Year 1]:[Year 6]])</totalsRowFormula>
    </tableColumn>
    <tableColumn id="9" name="Budget notes and explanations" dataDxfId="164" totalsRowDxfId="163"/>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62" headerRowBorderDxfId="161" tableBorderDxfId="160" headerRowCellStyle="Normal 2">
  <tableColumns count="9">
    <tableColumn id="1" name="Item of expenditure" totalsRowLabel="Total for Training" dataDxfId="159" totalsRowDxfId="158"/>
    <tableColumn id="2" name="Year 1" totalsRowFunction="sum" dataDxfId="157" totalsRowDxfId="156"/>
    <tableColumn id="3" name="Year 2" totalsRowFunction="sum" dataDxfId="155" totalsRowDxfId="154"/>
    <tableColumn id="4" name="Year 3" totalsRowFunction="sum" dataDxfId="153" totalsRowDxfId="152"/>
    <tableColumn id="5" name="Year 4" totalsRowFunction="sum" dataDxfId="151" totalsRowDxfId="150"/>
    <tableColumn id="6" name="Year 5" totalsRowFunction="sum" dataDxfId="149" totalsRowDxfId="148"/>
    <tableColumn id="7" name="Year 6" totalsRowFunction="sum" dataDxfId="147" totalsRowDxfId="146"/>
    <tableColumn id="8" name="Total" totalsRowFunction="custom" dataDxfId="145" totalsRowDxfId="144">
      <calculatedColumnFormula>SUM(Training!$B4:$G4)</calculatedColumnFormula>
      <totalsRowFormula>SUM(tbTraining[[#Totals],[Year 1]:[Year 6]])</totalsRowFormula>
    </tableColumn>
    <tableColumn id="9" name="Budget notes and explanations" dataDxfId="143" totalsRowDxfId="142"/>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141" headerRowBorderDxfId="140" tableBorderDxfId="139" headerRowCellStyle="Normal 2">
  <tableColumns count="9">
    <tableColumn id="1" name="Item of expenditure" totalsRowLabel="Total for Research" dataDxfId="138" totalsRowDxfId="137"/>
    <tableColumn id="2" name="Year 1" totalsRowFunction="sum" dataDxfId="136" totalsRowDxfId="135"/>
    <tableColumn id="3" name="Year 2" totalsRowFunction="sum" dataDxfId="134" totalsRowDxfId="133"/>
    <tableColumn id="4" name="Year 3" totalsRowFunction="sum" dataDxfId="132" totalsRowDxfId="131"/>
    <tableColumn id="5" name="Year 4" totalsRowFunction="sum" dataDxfId="130" totalsRowDxfId="129"/>
    <tableColumn id="6" name="Year 5" totalsRowFunction="sum" dataDxfId="128" totalsRowDxfId="127"/>
    <tableColumn id="7" name="Year 6" totalsRowFunction="sum" dataDxfId="126" totalsRowDxfId="125"/>
    <tableColumn id="8" name="Total" totalsRowFunction="custom" dataDxfId="124" totalsRowDxfId="123">
      <calculatedColumnFormula>SUM(Research!$B4:$G4)</calculatedColumnFormula>
      <totalsRowFormula>SUM(tbResearch[[#Totals],[Year 1]:[Year 6]])</totalsRowFormula>
    </tableColumn>
    <tableColumn id="9" name="Budget notes and explanations" dataDxfId="122" totalsRowDxfId="121"/>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120" headerRowBorderDxfId="119" tableBorderDxfId="118" headerRowCellStyle="Normal 2">
  <tableColumns count="9">
    <tableColumn id="1" name="Item of expenditure" totalsRowLabel="Total for Indirect Costs" dataDxfId="117" totalsRowDxfId="116"/>
    <tableColumn id="2" name="Year 1" totalsRowFunction="sum" dataDxfId="115" totalsRowDxfId="114"/>
    <tableColumn id="3" name="Year 2" totalsRowFunction="sum" dataDxfId="113"/>
    <tableColumn id="4" name="Year 3" totalsRowFunction="sum" dataDxfId="112"/>
    <tableColumn id="5" name="Year 4" totalsRowFunction="sum" dataDxfId="111" totalsRowDxfId="110"/>
    <tableColumn id="6" name="Year 5" totalsRowFunction="sum" dataDxfId="109" totalsRowDxfId="108"/>
    <tableColumn id="7" name="Year 6" totalsRowFunction="sum" dataDxfId="107" totalsRowDxfId="106"/>
    <tableColumn id="8" name="Total" totalsRowFunction="custom" dataDxfId="105" totalsRowDxfId="104">
      <calculatedColumnFormula>SUM('Indirect Costs'!$B4:$G4)</calculatedColumnFormula>
      <totalsRowFormula>SUM(tbIndirectCosts[[#Totals],[Year 1]:[Year 6]])</totalsRowFormula>
    </tableColumn>
    <tableColumn id="9" name="Budget notes and explanations" dataDxfId="103" totalsRowDxfId="10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www.idrc.ca/EN/AboutUs/Accountability/Pages/Perdiems.aspx"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33" customWidth="1"/>
  </cols>
  <sheetData>
    <row r="1" spans="1:9" ht="20.100000000000001" customHeight="1" thickBot="1">
      <c r="A1" s="169" t="s">
        <v>58</v>
      </c>
      <c r="B1" s="170"/>
      <c r="C1" s="170"/>
      <c r="D1" s="170"/>
      <c r="E1" s="170"/>
      <c r="F1" s="170"/>
      <c r="G1" s="170"/>
      <c r="H1" s="170"/>
      <c r="I1" s="171"/>
    </row>
    <row r="2" spans="1:9" s="39" customFormat="1" ht="35.1" customHeight="1" thickBot="1">
      <c r="A2" s="76" t="s">
        <v>69</v>
      </c>
      <c r="B2" s="150"/>
      <c r="C2" s="151"/>
      <c r="D2" s="151"/>
      <c r="E2" s="151"/>
      <c r="F2" s="151"/>
      <c r="G2" s="151"/>
      <c r="H2" s="151"/>
      <c r="I2" s="152"/>
    </row>
    <row r="3" spans="1:9" ht="35.1" customHeight="1" thickBot="1">
      <c r="A3" s="77" t="s">
        <v>70</v>
      </c>
      <c r="B3" s="150"/>
      <c r="C3" s="151"/>
      <c r="D3" s="151"/>
      <c r="E3" s="151"/>
      <c r="F3" s="151"/>
      <c r="G3" s="151"/>
      <c r="H3" s="151"/>
      <c r="I3" s="152"/>
    </row>
    <row r="4" spans="1:9" ht="15" hidden="1" thickBot="1">
      <c r="A4" s="157" t="s">
        <v>58</v>
      </c>
      <c r="B4" s="158"/>
      <c r="C4" s="158"/>
      <c r="D4" s="158"/>
      <c r="E4" s="159"/>
      <c r="F4" s="159"/>
      <c r="G4" s="159"/>
      <c r="H4" s="160"/>
      <c r="I4" s="85"/>
    </row>
    <row r="5" spans="1:9" ht="30" customHeight="1" thickBot="1">
      <c r="A5" s="161" t="s">
        <v>82</v>
      </c>
      <c r="B5" s="162"/>
      <c r="C5" s="162"/>
      <c r="D5" s="162"/>
      <c r="E5" s="165"/>
      <c r="F5" s="166"/>
      <c r="G5" s="166"/>
      <c r="H5" s="166"/>
      <c r="I5" s="129" t="str">
        <f>IF(E5="","",VLOOKUP(E5,Currencies_Table,2,FALSE))</f>
        <v/>
      </c>
    </row>
    <row r="6" spans="1:9" ht="30" customHeight="1" thickBot="1">
      <c r="A6" s="163" t="s">
        <v>59</v>
      </c>
      <c r="B6" s="164"/>
      <c r="C6" s="164"/>
      <c r="D6" s="164"/>
      <c r="E6" s="165"/>
      <c r="F6" s="172"/>
      <c r="G6" s="172"/>
      <c r="H6" s="172"/>
      <c r="I6" s="173"/>
    </row>
    <row r="7" spans="1:9" ht="15.9" customHeight="1" thickBot="1">
      <c r="A7" s="154" t="s">
        <v>60</v>
      </c>
      <c r="B7" s="155"/>
      <c r="C7" s="155"/>
      <c r="D7" s="155"/>
      <c r="E7" s="155"/>
      <c r="F7" s="155"/>
      <c r="G7" s="155"/>
      <c r="H7" s="155"/>
      <c r="I7" s="156"/>
    </row>
    <row r="8" spans="1:9" ht="15.9" customHeight="1" thickBot="1">
      <c r="A8" s="34" t="s">
        <v>51</v>
      </c>
      <c r="B8" s="34" t="s">
        <v>7</v>
      </c>
      <c r="C8" s="34" t="s">
        <v>6</v>
      </c>
      <c r="D8" s="34" t="s">
        <v>5</v>
      </c>
      <c r="E8" s="34" t="s">
        <v>4</v>
      </c>
      <c r="F8" s="34" t="s">
        <v>3</v>
      </c>
      <c r="G8" s="34" t="s">
        <v>50</v>
      </c>
      <c r="H8" s="34" t="s">
        <v>2</v>
      </c>
      <c r="I8" s="34" t="s">
        <v>57</v>
      </c>
    </row>
    <row r="9" spans="1:9">
      <c r="A9" s="78" t="s">
        <v>38</v>
      </c>
      <c r="B9" s="80">
        <f>tbPersonnel[[#Totals],[Year 2023]]</f>
        <v>0</v>
      </c>
      <c r="C9" s="80">
        <f>tbPersonnel[[#Totals],[Year 2024]]</f>
        <v>0</v>
      </c>
      <c r="D9" s="80">
        <f>tbPersonnel[[#Totals],[Year 2025]]</f>
        <v>0</v>
      </c>
      <c r="E9" s="80">
        <f>tbPersonnel[[#Totals],[Year 2026]]</f>
        <v>0</v>
      </c>
      <c r="F9" s="80">
        <f>tbPersonnel[[#Totals],[Year 2027]]</f>
        <v>0</v>
      </c>
      <c r="G9" s="80">
        <f>tbPersonnel[[#Totals],[Year 6]]</f>
        <v>0</v>
      </c>
      <c r="H9" s="80">
        <f>SUM(B9:G9)</f>
        <v>0</v>
      </c>
      <c r="I9" s="81">
        <f>IF(($H$18=0),0,H9/$H$18)</f>
        <v>0</v>
      </c>
    </row>
    <row r="10" spans="1:9">
      <c r="A10" s="35" t="s">
        <v>39</v>
      </c>
      <c r="B10" s="79">
        <f>tbConsultants[[#Totals],[Year 2023]]</f>
        <v>0</v>
      </c>
      <c r="C10" s="79">
        <f>tbConsultants[[#Totals],[Year 2024]]</f>
        <v>0</v>
      </c>
      <c r="D10" s="79">
        <f>tbConsultants[[#Totals],[Year 2025]]</f>
        <v>0</v>
      </c>
      <c r="E10" s="79">
        <f>tbConsultants[[#Totals],[Year 2026]]</f>
        <v>0</v>
      </c>
      <c r="F10" s="79">
        <f>tbConsultants[[#Totals],[Year 2027]]</f>
        <v>0</v>
      </c>
      <c r="G10" s="79">
        <f>tbConsultants[[#Totals],[Year 6]]</f>
        <v>0</v>
      </c>
      <c r="H10" s="79">
        <f t="shared" ref="H10:H17" si="0">SUM(B10:G10)</f>
        <v>0</v>
      </c>
      <c r="I10" s="82">
        <f>IF(($H$18=0),0,H10/$H$18)</f>
        <v>0</v>
      </c>
    </row>
    <row r="11" spans="1:9">
      <c r="A11" s="35" t="s">
        <v>40</v>
      </c>
      <c r="B11" s="79">
        <f>tbEvaluation[[#Totals],[Year 2023]]</f>
        <v>0</v>
      </c>
      <c r="C11" s="79">
        <f>tbEvaluation[[#Totals],[Year 2024]]</f>
        <v>0</v>
      </c>
      <c r="D11" s="79">
        <f>tbEvaluation[[#Totals],[Year 2025]]</f>
        <v>0</v>
      </c>
      <c r="E11" s="79">
        <f>tbEvaluation[[#Totals],[Year 2026]]</f>
        <v>0</v>
      </c>
      <c r="F11" s="79">
        <f>tbEvaluation[[#Totals],[Year 2027]]</f>
        <v>0</v>
      </c>
      <c r="G11" s="79">
        <f>tbEvaluation[[#Totals],[Year 6]]</f>
        <v>0</v>
      </c>
      <c r="H11" s="79">
        <f t="shared" si="0"/>
        <v>0</v>
      </c>
      <c r="I11" s="82">
        <f t="shared" ref="I11:I15" si="1">IF(($H$18=0),0,H11/$H$18)</f>
        <v>0</v>
      </c>
    </row>
    <row r="12" spans="1:9">
      <c r="A12" s="35" t="s">
        <v>41</v>
      </c>
      <c r="B12" s="79">
        <f>tbEquipment[[#Totals],[Year 2023]]</f>
        <v>0</v>
      </c>
      <c r="C12" s="79">
        <f>tbEquipment[[#Totals],[Year 2024]]</f>
        <v>0</v>
      </c>
      <c r="D12" s="79">
        <f>tbEquipment[[#Totals],[Year 2025]]</f>
        <v>0</v>
      </c>
      <c r="E12" s="79">
        <f>tbEquipment[[#Totals],[Year 2026]]</f>
        <v>0</v>
      </c>
      <c r="F12" s="79">
        <f>tbEquipment[[#Totals],[Year 2027]]</f>
        <v>0</v>
      </c>
      <c r="G12" s="79">
        <f>tbEquipment[[#Totals],[Year 6]]</f>
        <v>0</v>
      </c>
      <c r="H12" s="79">
        <f t="shared" si="0"/>
        <v>0</v>
      </c>
      <c r="I12" s="82">
        <f t="shared" si="1"/>
        <v>0</v>
      </c>
    </row>
    <row r="13" spans="1:9">
      <c r="A13" s="35" t="s">
        <v>52</v>
      </c>
      <c r="B13" s="79">
        <f>tbInternationalTravel[[#Totals],[Year 1]]</f>
        <v>0</v>
      </c>
      <c r="C13" s="79">
        <f>tbInternationalTravel[[#Totals],[Year 2]]</f>
        <v>0</v>
      </c>
      <c r="D13" s="79">
        <f>tbInternationalTravel[[#Totals],[Year 3]]</f>
        <v>0</v>
      </c>
      <c r="E13" s="79">
        <f>tbInternationalTravel[[#Totals],[Year 4]]</f>
        <v>0</v>
      </c>
      <c r="F13" s="79">
        <f>tbInternationalTravel[[#Totals],[Year 5]]</f>
        <v>0</v>
      </c>
      <c r="G13" s="79">
        <f>tbInternationalTravel[[#Totals],[Year 6]]</f>
        <v>0</v>
      </c>
      <c r="H13" s="79">
        <f t="shared" si="0"/>
        <v>0</v>
      </c>
      <c r="I13" s="82">
        <f t="shared" si="1"/>
        <v>0</v>
      </c>
    </row>
    <row r="14" spans="1:9">
      <c r="A14" s="35" t="s">
        <v>43</v>
      </c>
      <c r="B14" s="79">
        <f>tbTraining[[#Totals],[Year 1]]</f>
        <v>0</v>
      </c>
      <c r="C14" s="79">
        <f>tbTraining[[#Totals],[Year 2]]</f>
        <v>0</v>
      </c>
      <c r="D14" s="79">
        <f>tbTraining[[#Totals],[Year 3]]</f>
        <v>0</v>
      </c>
      <c r="E14" s="79">
        <f>tbTraining[[#Totals],[Year 4]]</f>
        <v>0</v>
      </c>
      <c r="F14" s="79">
        <f>tbTraining[[#Totals],[Year 5]]</f>
        <v>0</v>
      </c>
      <c r="G14" s="79">
        <f>tbTraining[[#Totals],[Year 6]]</f>
        <v>0</v>
      </c>
      <c r="H14" s="79">
        <f t="shared" si="0"/>
        <v>0</v>
      </c>
      <c r="I14" s="82">
        <f t="shared" si="1"/>
        <v>0</v>
      </c>
    </row>
    <row r="15" spans="1:9" ht="15" thickBot="1">
      <c r="A15" s="126" t="s">
        <v>53</v>
      </c>
      <c r="B15" s="127">
        <f>tbResearch[[#Totals],[Year 1]]</f>
        <v>0</v>
      </c>
      <c r="C15" s="127">
        <f>tbResearch[[#Totals],[Year 2]]</f>
        <v>0</v>
      </c>
      <c r="D15" s="127">
        <f>tbResearch[[#Totals],[Year 3]]</f>
        <v>0</v>
      </c>
      <c r="E15" s="127">
        <f>tbResearch[[#Totals],[Year 4]]</f>
        <v>0</v>
      </c>
      <c r="F15" s="127">
        <f>tbResearch[[#Totals],[Year 5]]</f>
        <v>0</v>
      </c>
      <c r="G15" s="127">
        <f>tbResearch[[#Totals],[Year 6]]</f>
        <v>0</v>
      </c>
      <c r="H15" s="127">
        <f t="shared" si="0"/>
        <v>0</v>
      </c>
      <c r="I15" s="128">
        <f t="shared" si="1"/>
        <v>0</v>
      </c>
    </row>
    <row r="16" spans="1:9" ht="16.5" customHeight="1" thickTop="1">
      <c r="A16" s="123" t="s">
        <v>72</v>
      </c>
      <c r="B16" s="124">
        <f>SUM(B9:B15)</f>
        <v>0</v>
      </c>
      <c r="C16" s="124">
        <f t="shared" ref="C16:G16" si="2">SUM(C9:C15)</f>
        <v>0</v>
      </c>
      <c r="D16" s="124">
        <f t="shared" si="2"/>
        <v>0</v>
      </c>
      <c r="E16" s="124">
        <f t="shared" si="2"/>
        <v>0</v>
      </c>
      <c r="F16" s="124">
        <f t="shared" si="2"/>
        <v>0</v>
      </c>
      <c r="G16" s="124">
        <f t="shared" si="2"/>
        <v>0</v>
      </c>
      <c r="H16" s="124">
        <f>SUM(H9:H15)</f>
        <v>0</v>
      </c>
      <c r="I16" s="125"/>
    </row>
    <row r="17" spans="1:9" ht="15" thickBot="1">
      <c r="A17" s="120" t="s">
        <v>54</v>
      </c>
      <c r="B17" s="121">
        <f>tbIndirectCosts[[#Totals],[Year 1]]</f>
        <v>0</v>
      </c>
      <c r="C17" s="121">
        <f>tbIndirectCosts[[#Totals],[Year 2]]</f>
        <v>0</v>
      </c>
      <c r="D17" s="121">
        <f>tbIndirectCosts[[#Totals],[Year 3]]</f>
        <v>0</v>
      </c>
      <c r="E17" s="121">
        <f>tbIndirectCosts[[#Totals],[Year 4]]</f>
        <v>0</v>
      </c>
      <c r="F17" s="121">
        <f>tbIndirectCosts[[#Totals],[Year 5]]</f>
        <v>0</v>
      </c>
      <c r="G17" s="121">
        <f>tbIndirectCosts[[#Totals],[Year 6]]</f>
        <v>0</v>
      </c>
      <c r="H17" s="121">
        <f t="shared" si="0"/>
        <v>0</v>
      </c>
      <c r="I17" s="122">
        <f>IF(($H$16=0),0,H17/$H$16)</f>
        <v>0</v>
      </c>
    </row>
    <row r="18" spans="1:9" ht="15.6" thickTop="1" thickBot="1">
      <c r="A18" s="73" t="s">
        <v>2</v>
      </c>
      <c r="B18" s="83">
        <f>SUM(B16:B17)</f>
        <v>0</v>
      </c>
      <c r="C18" s="83">
        <f t="shared" ref="C18:G18" si="3">SUM(C16:C17)</f>
        <v>0</v>
      </c>
      <c r="D18" s="83">
        <f t="shared" si="3"/>
        <v>0</v>
      </c>
      <c r="E18" s="83">
        <f t="shared" si="3"/>
        <v>0</v>
      </c>
      <c r="F18" s="83">
        <f t="shared" si="3"/>
        <v>0</v>
      </c>
      <c r="G18" s="83">
        <f t="shared" si="3"/>
        <v>0</v>
      </c>
      <c r="H18" s="83">
        <f>SUM(H16:H17)</f>
        <v>0</v>
      </c>
      <c r="I18" s="84"/>
    </row>
    <row r="19" spans="1:9" ht="9.9" customHeight="1" thickBot="1">
      <c r="A19" s="153"/>
      <c r="B19" s="153"/>
      <c r="C19" s="153"/>
      <c r="D19" s="153"/>
      <c r="E19" s="153"/>
      <c r="F19" s="153"/>
      <c r="G19" s="153"/>
      <c r="H19" s="153"/>
      <c r="I19" s="38"/>
    </row>
    <row r="20" spans="1:9" ht="20.100000000000001" customHeight="1" thickBot="1">
      <c r="A20" s="169" t="s">
        <v>71</v>
      </c>
      <c r="B20" s="170"/>
      <c r="C20" s="170"/>
      <c r="D20" s="170"/>
      <c r="E20" s="170"/>
      <c r="F20" s="170"/>
      <c r="G20" s="170"/>
      <c r="H20" s="170"/>
      <c r="I20" s="171"/>
    </row>
    <row r="21" spans="1:9" ht="60" customHeight="1" thickBot="1">
      <c r="A21" s="179" t="s">
        <v>447</v>
      </c>
      <c r="B21" s="180"/>
      <c r="C21" s="180"/>
      <c r="D21" s="180"/>
      <c r="E21" s="180"/>
      <c r="F21" s="180"/>
      <c r="G21" s="180"/>
      <c r="H21" s="180"/>
      <c r="I21" s="181"/>
    </row>
    <row r="22" spans="1:9" ht="15.9" customHeight="1" thickBot="1">
      <c r="A22" s="74" t="s">
        <v>61</v>
      </c>
      <c r="B22" s="72"/>
      <c r="C22" s="184" t="s">
        <v>62</v>
      </c>
      <c r="D22" s="185"/>
      <c r="E22" s="184" t="s">
        <v>66</v>
      </c>
      <c r="F22" s="187"/>
      <c r="G22" s="187"/>
      <c r="H22" s="187"/>
      <c r="I22" s="185"/>
    </row>
    <row r="23" spans="1:9" ht="45" customHeight="1" thickBot="1">
      <c r="A23" s="174"/>
      <c r="B23" s="175"/>
      <c r="C23" s="174"/>
      <c r="D23" s="175"/>
      <c r="E23" s="188"/>
      <c r="F23" s="189"/>
      <c r="G23" s="189"/>
      <c r="H23" s="189"/>
      <c r="I23" s="190"/>
    </row>
    <row r="24" spans="1:9" s="36" customFormat="1" ht="30" customHeight="1" thickBot="1">
      <c r="A24" s="191" t="s">
        <v>63</v>
      </c>
      <c r="B24" s="192"/>
      <c r="C24" s="182" t="s">
        <v>62</v>
      </c>
      <c r="D24" s="183"/>
      <c r="E24" s="182" t="s">
        <v>66</v>
      </c>
      <c r="F24" s="186"/>
      <c r="G24" s="186"/>
      <c r="H24" s="186"/>
      <c r="I24" s="183"/>
    </row>
    <row r="25" spans="1:9" ht="45" customHeight="1" thickBot="1">
      <c r="A25" s="174"/>
      <c r="B25" s="175"/>
      <c r="C25" s="174"/>
      <c r="D25" s="175"/>
      <c r="E25" s="176"/>
      <c r="F25" s="177"/>
      <c r="G25" s="177"/>
      <c r="H25" s="177"/>
      <c r="I25" s="178"/>
    </row>
    <row r="26" spans="1:9" ht="18" customHeight="1" thickBot="1">
      <c r="A26" s="75" t="s">
        <v>64</v>
      </c>
      <c r="B26" s="167"/>
      <c r="C26" s="168"/>
      <c r="D26" s="37"/>
      <c r="E26" s="40" t="s">
        <v>65</v>
      </c>
      <c r="F26" s="37"/>
      <c r="G26" s="37"/>
      <c r="H26" s="37"/>
      <c r="I26" s="98"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52"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zoomScaleNormal="100" workbookViewId="0">
      <selection activeCell="A4" sqref="A4:I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233" t="s">
        <v>457</v>
      </c>
      <c r="B1" s="234"/>
      <c r="C1" s="234"/>
      <c r="D1" s="234"/>
      <c r="E1" s="234"/>
      <c r="F1" s="234"/>
      <c r="G1" s="234"/>
      <c r="H1" s="234"/>
      <c r="I1" s="235"/>
    </row>
    <row r="2" spans="1:9" ht="35.4" customHeight="1" thickBot="1">
      <c r="A2" s="236" t="s">
        <v>463</v>
      </c>
      <c r="B2" s="237"/>
      <c r="C2" s="237"/>
      <c r="D2" s="237"/>
      <c r="E2" s="237"/>
      <c r="F2" s="237"/>
      <c r="G2" s="237"/>
      <c r="H2" s="237"/>
      <c r="I2" s="238"/>
    </row>
    <row r="3" spans="1:9" ht="56.4" customHeight="1">
      <c r="A3" s="239" t="s">
        <v>55</v>
      </c>
      <c r="B3" s="240"/>
      <c r="C3" s="240"/>
      <c r="D3" s="240"/>
      <c r="E3" s="240"/>
      <c r="F3" s="240"/>
      <c r="G3" s="240"/>
      <c r="H3" s="240"/>
      <c r="I3" s="241"/>
    </row>
    <row r="4" spans="1:9" ht="32.4">
      <c r="A4" s="243" t="s">
        <v>8</v>
      </c>
      <c r="B4" s="244" t="s">
        <v>458</v>
      </c>
      <c r="C4" s="244" t="s">
        <v>459</v>
      </c>
      <c r="D4" s="244" t="s">
        <v>460</v>
      </c>
      <c r="E4" s="244" t="s">
        <v>461</v>
      </c>
      <c r="F4" s="244" t="s">
        <v>462</v>
      </c>
      <c r="G4" s="244" t="s">
        <v>50</v>
      </c>
      <c r="H4" s="244" t="s">
        <v>2</v>
      </c>
      <c r="I4" s="245" t="s">
        <v>1</v>
      </c>
    </row>
    <row r="5" spans="1:9" ht="16.2">
      <c r="A5" s="228" t="s">
        <v>81</v>
      </c>
      <c r="B5" s="229"/>
      <c r="C5" s="229" t="s">
        <v>81</v>
      </c>
      <c r="D5" s="229" t="s">
        <v>81</v>
      </c>
      <c r="E5" s="229" t="s">
        <v>81</v>
      </c>
      <c r="F5" s="229" t="s">
        <v>81</v>
      </c>
      <c r="G5" s="229" t="s">
        <v>81</v>
      </c>
      <c r="H5" s="230">
        <f>SUM(tbPersonnel[[#This Row],[Year 2023]:[Year 6]])</f>
        <v>0</v>
      </c>
      <c r="I5" s="228"/>
    </row>
    <row r="6" spans="1:9" ht="16.2">
      <c r="A6" s="228" t="s">
        <v>81</v>
      </c>
      <c r="B6" s="229" t="s">
        <v>81</v>
      </c>
      <c r="C6" s="229" t="s">
        <v>81</v>
      </c>
      <c r="D6" s="229" t="s">
        <v>81</v>
      </c>
      <c r="E6" s="229" t="s">
        <v>81</v>
      </c>
      <c r="F6" s="229" t="s">
        <v>81</v>
      </c>
      <c r="G6" s="229" t="s">
        <v>81</v>
      </c>
      <c r="H6" s="230">
        <f>SUM(tbPersonnel[[#This Row],[Year 2023]:[Year 6]])</f>
        <v>0</v>
      </c>
      <c r="I6" s="228"/>
    </row>
    <row r="7" spans="1:9" ht="16.2">
      <c r="A7" s="228" t="s">
        <v>81</v>
      </c>
      <c r="B7" s="229" t="s">
        <v>81</v>
      </c>
      <c r="C7" s="229" t="s">
        <v>81</v>
      </c>
      <c r="D7" s="229" t="s">
        <v>81</v>
      </c>
      <c r="E7" s="229" t="s">
        <v>81</v>
      </c>
      <c r="F7" s="229" t="s">
        <v>81</v>
      </c>
      <c r="G7" s="229" t="s">
        <v>81</v>
      </c>
      <c r="H7" s="230">
        <f>SUM(tbPersonnel[[#This Row],[Year 2023]:[Year 6]])</f>
        <v>0</v>
      </c>
      <c r="I7" s="228"/>
    </row>
    <row r="8" spans="1:9" ht="16.2">
      <c r="A8" s="228" t="s">
        <v>81</v>
      </c>
      <c r="B8" s="229" t="s">
        <v>81</v>
      </c>
      <c r="C8" s="229" t="s">
        <v>81</v>
      </c>
      <c r="D8" s="229" t="s">
        <v>81</v>
      </c>
      <c r="E8" s="229" t="s">
        <v>81</v>
      </c>
      <c r="F8" s="229" t="s">
        <v>81</v>
      </c>
      <c r="G8" s="229" t="s">
        <v>81</v>
      </c>
      <c r="H8" s="230">
        <f>SUM(tbPersonnel[[#This Row],[Year 2023]:[Year 6]])</f>
        <v>0</v>
      </c>
      <c r="I8" s="228"/>
    </row>
    <row r="9" spans="1:9" ht="16.2">
      <c r="A9" s="228" t="s">
        <v>81</v>
      </c>
      <c r="B9" s="229" t="s">
        <v>81</v>
      </c>
      <c r="C9" s="229" t="s">
        <v>81</v>
      </c>
      <c r="D9" s="229" t="s">
        <v>81</v>
      </c>
      <c r="E9" s="229" t="s">
        <v>81</v>
      </c>
      <c r="F9" s="229" t="s">
        <v>81</v>
      </c>
      <c r="G9" s="229" t="s">
        <v>81</v>
      </c>
      <c r="H9" s="230">
        <f>SUM(tbPersonnel[[#This Row],[Year 2023]:[Year 6]])</f>
        <v>0</v>
      </c>
      <c r="I9" s="228"/>
    </row>
    <row r="10" spans="1:9" ht="16.2">
      <c r="A10" s="228" t="s">
        <v>81</v>
      </c>
      <c r="B10" s="229" t="s">
        <v>81</v>
      </c>
      <c r="C10" s="229" t="s">
        <v>81</v>
      </c>
      <c r="D10" s="229" t="s">
        <v>81</v>
      </c>
      <c r="E10" s="229" t="s">
        <v>81</v>
      </c>
      <c r="F10" s="229" t="s">
        <v>81</v>
      </c>
      <c r="G10" s="229" t="s">
        <v>81</v>
      </c>
      <c r="H10" s="230">
        <f>SUM(tbPersonnel[[#This Row],[Year 2023]:[Year 6]])</f>
        <v>0</v>
      </c>
      <c r="I10" s="228"/>
    </row>
    <row r="11" spans="1:9" ht="16.2">
      <c r="A11" s="228" t="s">
        <v>81</v>
      </c>
      <c r="B11" s="229" t="s">
        <v>81</v>
      </c>
      <c r="C11" s="229" t="s">
        <v>81</v>
      </c>
      <c r="D11" s="229" t="s">
        <v>81</v>
      </c>
      <c r="E11" s="229" t="s">
        <v>81</v>
      </c>
      <c r="F11" s="229" t="s">
        <v>81</v>
      </c>
      <c r="G11" s="229" t="s">
        <v>81</v>
      </c>
      <c r="H11" s="230">
        <f>SUM(tbPersonnel[[#This Row],[Year 2023]:[Year 6]])</f>
        <v>0</v>
      </c>
      <c r="I11" s="228"/>
    </row>
    <row r="12" spans="1:9" ht="16.2">
      <c r="A12" s="228" t="s">
        <v>81</v>
      </c>
      <c r="B12" s="229" t="s">
        <v>81</v>
      </c>
      <c r="C12" s="229" t="s">
        <v>81</v>
      </c>
      <c r="D12" s="229" t="s">
        <v>81</v>
      </c>
      <c r="E12" s="229" t="s">
        <v>81</v>
      </c>
      <c r="F12" s="229" t="s">
        <v>81</v>
      </c>
      <c r="G12" s="229" t="s">
        <v>81</v>
      </c>
      <c r="H12" s="230">
        <f>SUM(tbPersonnel[[#This Row],[Year 2023]:[Year 6]])</f>
        <v>0</v>
      </c>
      <c r="I12" s="228"/>
    </row>
    <row r="13" spans="1:9" ht="16.2">
      <c r="A13" s="228" t="s">
        <v>81</v>
      </c>
      <c r="B13" s="229" t="s">
        <v>81</v>
      </c>
      <c r="C13" s="229" t="s">
        <v>81</v>
      </c>
      <c r="D13" s="229" t="s">
        <v>81</v>
      </c>
      <c r="E13" s="229" t="s">
        <v>81</v>
      </c>
      <c r="F13" s="229" t="s">
        <v>81</v>
      </c>
      <c r="G13" s="229" t="s">
        <v>81</v>
      </c>
      <c r="H13" s="230">
        <f>SUM(tbPersonnel[[#This Row],[Year 2023]:[Year 6]])</f>
        <v>0</v>
      </c>
      <c r="I13" s="228"/>
    </row>
    <row r="14" spans="1:9" ht="16.2">
      <c r="A14" s="228" t="s">
        <v>81</v>
      </c>
      <c r="B14" s="229" t="s">
        <v>81</v>
      </c>
      <c r="C14" s="229" t="s">
        <v>81</v>
      </c>
      <c r="D14" s="229" t="s">
        <v>81</v>
      </c>
      <c r="E14" s="229" t="s">
        <v>81</v>
      </c>
      <c r="F14" s="229" t="s">
        <v>81</v>
      </c>
      <c r="G14" s="229" t="s">
        <v>81</v>
      </c>
      <c r="H14" s="230">
        <f>SUM(tbPersonnel[[#This Row],[Year 2023]:[Year 6]])</f>
        <v>0</v>
      </c>
      <c r="I14" s="228"/>
    </row>
    <row r="15" spans="1:9" ht="16.2">
      <c r="A15" s="228"/>
      <c r="B15" s="229"/>
      <c r="C15" s="229"/>
      <c r="D15" s="229"/>
      <c r="E15" s="229"/>
      <c r="F15" s="229"/>
      <c r="G15" s="229"/>
      <c r="H15" s="230">
        <f>SUM(tbPersonnel[[#This Row],[Year 2023]:[Year 6]])</f>
        <v>0</v>
      </c>
      <c r="I15" s="228"/>
    </row>
    <row r="16" spans="1:9" ht="16.2">
      <c r="A16" s="228"/>
      <c r="B16" s="229"/>
      <c r="C16" s="229"/>
      <c r="D16" s="229"/>
      <c r="E16" s="229"/>
      <c r="F16" s="229"/>
      <c r="G16" s="229"/>
      <c r="H16" s="230">
        <f>SUM(tbPersonnel[[#This Row],[Year 2023]:[Year 6]])</f>
        <v>0</v>
      </c>
      <c r="I16" s="228"/>
    </row>
    <row r="17" spans="1:9" ht="16.2">
      <c r="A17" s="228"/>
      <c r="B17" s="229"/>
      <c r="C17" s="229"/>
      <c r="D17" s="229"/>
      <c r="E17" s="229"/>
      <c r="F17" s="229"/>
      <c r="G17" s="229"/>
      <c r="H17" s="230">
        <f>SUM(tbPersonnel[[#This Row],[Year 2023]:[Year 6]])</f>
        <v>0</v>
      </c>
      <c r="I17" s="228"/>
    </row>
    <row r="18" spans="1:9" ht="16.2">
      <c r="A18" s="228"/>
      <c r="B18" s="229"/>
      <c r="C18" s="229"/>
      <c r="D18" s="229"/>
      <c r="E18" s="229"/>
      <c r="F18" s="229"/>
      <c r="G18" s="229"/>
      <c r="H18" s="230">
        <f>SUM(tbPersonnel[[#This Row],[Year 2023]:[Year 6]])</f>
        <v>0</v>
      </c>
      <c r="I18" s="228"/>
    </row>
    <row r="19" spans="1:9" ht="16.2">
      <c r="A19" s="228"/>
      <c r="B19" s="229"/>
      <c r="C19" s="229"/>
      <c r="D19" s="229"/>
      <c r="E19" s="229"/>
      <c r="F19" s="229"/>
      <c r="G19" s="229"/>
      <c r="H19" s="230">
        <f>SUM(tbPersonnel[[#This Row],[Year 2023]:[Year 6]])</f>
        <v>0</v>
      </c>
      <c r="I19" s="228"/>
    </row>
    <row r="20" spans="1:9" ht="16.2">
      <c r="A20" s="228"/>
      <c r="B20" s="229"/>
      <c r="C20" s="229"/>
      <c r="D20" s="229"/>
      <c r="E20" s="229"/>
      <c r="F20" s="229"/>
      <c r="G20" s="229"/>
      <c r="H20" s="230">
        <f>SUM(tbPersonnel[[#This Row],[Year 2023]:[Year 6]])</f>
        <v>0</v>
      </c>
      <c r="I20" s="228"/>
    </row>
    <row r="21" spans="1:9" ht="16.2">
      <c r="A21" s="228"/>
      <c r="B21" s="229"/>
      <c r="C21" s="229"/>
      <c r="D21" s="229"/>
      <c r="E21" s="229"/>
      <c r="F21" s="229"/>
      <c r="G21" s="229"/>
      <c r="H21" s="230">
        <f>SUM(tbPersonnel[[#This Row],[Year 2023]:[Year 6]])</f>
        <v>0</v>
      </c>
      <c r="I21" s="228"/>
    </row>
    <row r="22" spans="1:9" ht="16.2">
      <c r="A22" s="228"/>
      <c r="B22" s="229"/>
      <c r="C22" s="229"/>
      <c r="D22" s="229"/>
      <c r="E22" s="229"/>
      <c r="F22" s="229"/>
      <c r="G22" s="229"/>
      <c r="H22" s="230">
        <f>SUM(tbPersonnel[[#This Row],[Year 2023]:[Year 6]])</f>
        <v>0</v>
      </c>
      <c r="I22" s="228"/>
    </row>
    <row r="23" spans="1:9" ht="16.2">
      <c r="A23" s="228"/>
      <c r="B23" s="229"/>
      <c r="C23" s="229"/>
      <c r="D23" s="229"/>
      <c r="E23" s="229"/>
      <c r="F23" s="229"/>
      <c r="G23" s="229"/>
      <c r="H23" s="230">
        <f>SUM(tbPersonnel[[#This Row],[Year 2023]:[Year 6]])</f>
        <v>0</v>
      </c>
      <c r="I23" s="228"/>
    </row>
    <row r="24" spans="1:9" ht="16.2">
      <c r="A24" s="228"/>
      <c r="B24" s="229"/>
      <c r="C24" s="229"/>
      <c r="D24" s="229"/>
      <c r="E24" s="229"/>
      <c r="F24" s="229"/>
      <c r="G24" s="229"/>
      <c r="H24" s="230">
        <f>SUM(tbPersonnel[[#This Row],[Year 2023]:[Year 6]])</f>
        <v>0</v>
      </c>
      <c r="I24" s="228"/>
    </row>
    <row r="25" spans="1:9" ht="16.2">
      <c r="A25" s="228"/>
      <c r="B25" s="229"/>
      <c r="C25" s="229"/>
      <c r="D25" s="229"/>
      <c r="E25" s="229"/>
      <c r="F25" s="229"/>
      <c r="G25" s="229"/>
      <c r="H25" s="230">
        <f>SUM(tbPersonnel[[#This Row],[Year 2023]:[Year 6]])</f>
        <v>0</v>
      </c>
      <c r="I25" s="228"/>
    </row>
    <row r="26" spans="1:9" ht="16.2">
      <c r="A26" s="228"/>
      <c r="B26" s="229"/>
      <c r="C26" s="229"/>
      <c r="D26" s="229"/>
      <c r="E26" s="229"/>
      <c r="F26" s="229"/>
      <c r="G26" s="229"/>
      <c r="H26" s="230">
        <f>SUM(tbPersonnel[[#This Row],[Year 2023]:[Year 6]])</f>
        <v>0</v>
      </c>
      <c r="I26" s="228"/>
    </row>
    <row r="27" spans="1:9" ht="16.2">
      <c r="A27" s="228" t="s">
        <v>81</v>
      </c>
      <c r="B27" s="229" t="s">
        <v>81</v>
      </c>
      <c r="C27" s="229" t="s">
        <v>81</v>
      </c>
      <c r="D27" s="229" t="s">
        <v>81</v>
      </c>
      <c r="E27" s="229" t="s">
        <v>81</v>
      </c>
      <c r="F27" s="229" t="s">
        <v>81</v>
      </c>
      <c r="G27" s="229" t="s">
        <v>81</v>
      </c>
      <c r="H27" s="230">
        <f>SUM(tbPersonnel[[#This Row],[Year 2023]:[Year 6]])</f>
        <v>0</v>
      </c>
      <c r="I27" s="228"/>
    </row>
    <row r="28" spans="1:9" ht="16.2">
      <c r="A28" s="228" t="s">
        <v>81</v>
      </c>
      <c r="B28" s="229" t="s">
        <v>81</v>
      </c>
      <c r="C28" s="229" t="s">
        <v>81</v>
      </c>
      <c r="D28" s="229" t="s">
        <v>81</v>
      </c>
      <c r="E28" s="229" t="s">
        <v>81</v>
      </c>
      <c r="F28" s="229" t="s">
        <v>81</v>
      </c>
      <c r="G28" s="229" t="s">
        <v>81</v>
      </c>
      <c r="H28" s="230">
        <f>SUM(tbPersonnel[[#This Row],[Year 2023]:[Year 6]])</f>
        <v>0</v>
      </c>
      <c r="I28" s="228"/>
    </row>
    <row r="29" spans="1:9" ht="16.2">
      <c r="A29" s="228" t="s">
        <v>81</v>
      </c>
      <c r="B29" s="229" t="s">
        <v>81</v>
      </c>
      <c r="C29" s="229" t="s">
        <v>81</v>
      </c>
      <c r="D29" s="229" t="s">
        <v>81</v>
      </c>
      <c r="E29" s="229" t="s">
        <v>81</v>
      </c>
      <c r="F29" s="229" t="s">
        <v>81</v>
      </c>
      <c r="G29" s="229" t="s">
        <v>81</v>
      </c>
      <c r="H29" s="230">
        <f>SUM(tbPersonnel[[#This Row],[Year 2023]:[Year 6]])</f>
        <v>0</v>
      </c>
      <c r="I29" s="228"/>
    </row>
    <row r="30" spans="1:9" ht="16.2">
      <c r="A30" s="228" t="s">
        <v>81</v>
      </c>
      <c r="B30" s="229" t="s">
        <v>81</v>
      </c>
      <c r="C30" s="229" t="s">
        <v>81</v>
      </c>
      <c r="D30" s="229" t="s">
        <v>81</v>
      </c>
      <c r="E30" s="229" t="s">
        <v>81</v>
      </c>
      <c r="F30" s="229" t="s">
        <v>81</v>
      </c>
      <c r="G30" s="229" t="s">
        <v>81</v>
      </c>
      <c r="H30" s="230">
        <f>SUM(tbPersonnel[[#This Row],[Year 2023]:[Year 6]])</f>
        <v>0</v>
      </c>
      <c r="I30" s="228"/>
    </row>
    <row r="31" spans="1:9" ht="16.2">
      <c r="A31" s="228" t="s">
        <v>81</v>
      </c>
      <c r="B31" s="229" t="s">
        <v>81</v>
      </c>
      <c r="C31" s="229" t="s">
        <v>81</v>
      </c>
      <c r="D31" s="229" t="s">
        <v>81</v>
      </c>
      <c r="E31" s="229" t="s">
        <v>81</v>
      </c>
      <c r="F31" s="229" t="s">
        <v>81</v>
      </c>
      <c r="G31" s="229" t="s">
        <v>81</v>
      </c>
      <c r="H31" s="230">
        <f>SUM(tbPersonnel[[#This Row],[Year 2023]:[Year 6]])</f>
        <v>0</v>
      </c>
      <c r="I31" s="228"/>
    </row>
    <row r="32" spans="1:9" ht="16.2">
      <c r="A32" s="231" t="s">
        <v>56</v>
      </c>
      <c r="B32" s="232">
        <f>SUBTOTAL(109,tbPersonnel[Year 2023])</f>
        <v>0</v>
      </c>
      <c r="C32" s="232">
        <f>SUBTOTAL(109,tbPersonnel[Year 2024])</f>
        <v>0</v>
      </c>
      <c r="D32" s="232">
        <f>SUBTOTAL(109,tbPersonnel[Year 2025])</f>
        <v>0</v>
      </c>
      <c r="E32" s="232">
        <f>SUBTOTAL(109,tbPersonnel[Year 2026])</f>
        <v>0</v>
      </c>
      <c r="F32" s="232">
        <f>SUBTOTAL(109,tbPersonnel[Year 2027])</f>
        <v>0</v>
      </c>
      <c r="G32" s="232">
        <f>SUBTOTAL(109,tbPersonnel[Year 6])</f>
        <v>0</v>
      </c>
      <c r="H32" s="232">
        <f>SUM(tbPersonnel[[#Totals],[Year 2023]:[Year 6]])</f>
        <v>0</v>
      </c>
      <c r="I32" s="231"/>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51"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4"/>
  <sheetViews>
    <sheetView zoomScaleNormal="100" workbookViewId="0">
      <selection sqref="A1:I1"/>
    </sheetView>
  </sheetViews>
  <sheetFormatPr defaultColWidth="8.88671875" defaultRowHeight="14.4"/>
  <cols>
    <col min="1" max="1" width="22.6640625" style="12" customWidth="1"/>
    <col min="2" max="6" width="12.5546875" style="12" customWidth="1"/>
    <col min="7" max="7" width="9" style="12" hidden="1" customWidth="1"/>
    <col min="8" max="8" width="15.33203125" style="12" customWidth="1"/>
    <col min="9" max="9" width="60.6640625" style="12" customWidth="1"/>
    <col min="10" max="16384" width="8.88671875" style="12"/>
  </cols>
  <sheetData>
    <row r="1" spans="1:9" ht="40.200000000000003" customHeight="1" thickBot="1">
      <c r="A1" s="233" t="s">
        <v>457</v>
      </c>
      <c r="B1" s="234"/>
      <c r="C1" s="234"/>
      <c r="D1" s="234"/>
      <c r="E1" s="234"/>
      <c r="F1" s="234"/>
      <c r="G1" s="234"/>
      <c r="H1" s="234"/>
      <c r="I1" s="235"/>
    </row>
    <row r="2" spans="1:9" ht="39.6" customHeight="1" thickBot="1">
      <c r="A2" s="246" t="s">
        <v>464</v>
      </c>
      <c r="B2" s="247"/>
      <c r="C2" s="247"/>
      <c r="D2" s="247"/>
      <c r="E2" s="247"/>
      <c r="F2" s="247"/>
      <c r="G2" s="247"/>
      <c r="H2" s="247"/>
      <c r="I2" s="248"/>
    </row>
    <row r="3" spans="1:9" ht="58.8" customHeight="1">
      <c r="A3" s="249" t="s">
        <v>465</v>
      </c>
      <c r="B3" s="250"/>
      <c r="C3" s="250"/>
      <c r="D3" s="250"/>
      <c r="E3" s="250"/>
      <c r="F3" s="250"/>
      <c r="G3" s="250"/>
      <c r="H3" s="250"/>
      <c r="I3" s="251"/>
    </row>
    <row r="4" spans="1:9" ht="32.4">
      <c r="A4" s="253" t="s">
        <v>8</v>
      </c>
      <c r="B4" s="254" t="s">
        <v>458</v>
      </c>
      <c r="C4" s="254" t="s">
        <v>459</v>
      </c>
      <c r="D4" s="254" t="s">
        <v>460</v>
      </c>
      <c r="E4" s="254" t="s">
        <v>461</v>
      </c>
      <c r="F4" s="254" t="s">
        <v>462</v>
      </c>
      <c r="G4" s="254" t="s">
        <v>50</v>
      </c>
      <c r="H4" s="254" t="s">
        <v>2</v>
      </c>
      <c r="I4" s="255" t="s">
        <v>1</v>
      </c>
    </row>
    <row r="5" spans="1:9">
      <c r="A5" s="130" t="s">
        <v>81</v>
      </c>
      <c r="B5" s="131" t="s">
        <v>81</v>
      </c>
      <c r="C5" s="131" t="s">
        <v>81</v>
      </c>
      <c r="D5" s="131" t="s">
        <v>81</v>
      </c>
      <c r="E5" s="131" t="s">
        <v>81</v>
      </c>
      <c r="F5" s="131" t="s">
        <v>81</v>
      </c>
      <c r="G5" s="131" t="s">
        <v>81</v>
      </c>
      <c r="H5" s="132">
        <f>SUM(tbConsultants[[#This Row],[Year 2023]:[Year 6]])</f>
        <v>0</v>
      </c>
      <c r="I5" s="130"/>
    </row>
    <row r="6" spans="1:9">
      <c r="A6" s="130" t="s">
        <v>81</v>
      </c>
      <c r="B6" s="131" t="s">
        <v>81</v>
      </c>
      <c r="C6" s="131" t="s">
        <v>81</v>
      </c>
      <c r="D6" s="131" t="s">
        <v>81</v>
      </c>
      <c r="E6" s="131" t="s">
        <v>81</v>
      </c>
      <c r="F6" s="131" t="s">
        <v>81</v>
      </c>
      <c r="G6" s="131" t="s">
        <v>81</v>
      </c>
      <c r="H6" s="132">
        <f>SUM(tbConsultants[[#This Row],[Year 2023]:[Year 6]])</f>
        <v>0</v>
      </c>
      <c r="I6" s="130"/>
    </row>
    <row r="7" spans="1:9">
      <c r="A7" s="130" t="s">
        <v>81</v>
      </c>
      <c r="B7" s="131" t="s">
        <v>81</v>
      </c>
      <c r="C7" s="131" t="s">
        <v>81</v>
      </c>
      <c r="D7" s="131" t="s">
        <v>81</v>
      </c>
      <c r="E7" s="131" t="s">
        <v>81</v>
      </c>
      <c r="F7" s="131" t="s">
        <v>81</v>
      </c>
      <c r="G7" s="131" t="s">
        <v>81</v>
      </c>
      <c r="H7" s="132">
        <f>SUM(tbConsultants[[#This Row],[Year 2023]:[Year 6]])</f>
        <v>0</v>
      </c>
      <c r="I7" s="130"/>
    </row>
    <row r="8" spans="1:9">
      <c r="A8" s="130" t="s">
        <v>81</v>
      </c>
      <c r="B8" s="131" t="s">
        <v>81</v>
      </c>
      <c r="C8" s="131" t="s">
        <v>81</v>
      </c>
      <c r="D8" s="131" t="s">
        <v>81</v>
      </c>
      <c r="E8" s="131" t="s">
        <v>81</v>
      </c>
      <c r="F8" s="131" t="s">
        <v>81</v>
      </c>
      <c r="G8" s="131" t="s">
        <v>81</v>
      </c>
      <c r="H8" s="132">
        <f>SUM(tbConsultants[[#This Row],[Year 2023]:[Year 6]])</f>
        <v>0</v>
      </c>
      <c r="I8" s="130"/>
    </row>
    <row r="9" spans="1:9">
      <c r="A9" s="130" t="s">
        <v>81</v>
      </c>
      <c r="B9" s="131" t="s">
        <v>81</v>
      </c>
      <c r="C9" s="131" t="s">
        <v>81</v>
      </c>
      <c r="D9" s="131" t="s">
        <v>81</v>
      </c>
      <c r="E9" s="131" t="s">
        <v>81</v>
      </c>
      <c r="F9" s="131" t="s">
        <v>81</v>
      </c>
      <c r="G9" s="131" t="s">
        <v>81</v>
      </c>
      <c r="H9" s="132">
        <f>SUM(tbConsultants[[#This Row],[Year 2023]:[Year 6]])</f>
        <v>0</v>
      </c>
      <c r="I9" s="130"/>
    </row>
    <row r="10" spans="1:9">
      <c r="A10" s="130" t="s">
        <v>81</v>
      </c>
      <c r="B10" s="131" t="s">
        <v>81</v>
      </c>
      <c r="C10" s="131" t="s">
        <v>81</v>
      </c>
      <c r="D10" s="131" t="s">
        <v>81</v>
      </c>
      <c r="E10" s="131" t="s">
        <v>81</v>
      </c>
      <c r="F10" s="131" t="s">
        <v>81</v>
      </c>
      <c r="G10" s="131" t="s">
        <v>81</v>
      </c>
      <c r="H10" s="132">
        <f>SUM(tbConsultants[[#This Row],[Year 2023]:[Year 6]])</f>
        <v>0</v>
      </c>
      <c r="I10" s="130"/>
    </row>
    <row r="11" spans="1:9">
      <c r="A11" s="130" t="s">
        <v>81</v>
      </c>
      <c r="B11" s="131" t="s">
        <v>81</v>
      </c>
      <c r="C11" s="131" t="s">
        <v>81</v>
      </c>
      <c r="D11" s="131" t="s">
        <v>81</v>
      </c>
      <c r="E11" s="131" t="s">
        <v>81</v>
      </c>
      <c r="F11" s="131" t="s">
        <v>81</v>
      </c>
      <c r="G11" s="131" t="s">
        <v>81</v>
      </c>
      <c r="H11" s="132">
        <f>SUM(tbConsultants[[#This Row],[Year 2023]:[Year 6]])</f>
        <v>0</v>
      </c>
      <c r="I11" s="130"/>
    </row>
    <row r="12" spans="1:9">
      <c r="A12" s="130" t="s">
        <v>81</v>
      </c>
      <c r="B12" s="131" t="s">
        <v>81</v>
      </c>
      <c r="C12" s="131" t="s">
        <v>81</v>
      </c>
      <c r="D12" s="131" t="s">
        <v>81</v>
      </c>
      <c r="E12" s="131" t="s">
        <v>81</v>
      </c>
      <c r="F12" s="131" t="s">
        <v>81</v>
      </c>
      <c r="G12" s="131" t="s">
        <v>81</v>
      </c>
      <c r="H12" s="132">
        <f>SUM(tbConsultants[[#This Row],[Year 2023]:[Year 6]])</f>
        <v>0</v>
      </c>
      <c r="I12" s="130"/>
    </row>
    <row r="13" spans="1:9">
      <c r="A13" s="130" t="s">
        <v>81</v>
      </c>
      <c r="B13" s="131" t="s">
        <v>81</v>
      </c>
      <c r="C13" s="131" t="s">
        <v>81</v>
      </c>
      <c r="D13" s="131" t="s">
        <v>81</v>
      </c>
      <c r="E13" s="131" t="s">
        <v>81</v>
      </c>
      <c r="F13" s="131" t="s">
        <v>81</v>
      </c>
      <c r="G13" s="131" t="s">
        <v>81</v>
      </c>
      <c r="H13" s="132">
        <f>SUM(tbConsultants[[#This Row],[Year 2023]:[Year 6]])</f>
        <v>0</v>
      </c>
      <c r="I13" s="130"/>
    </row>
    <row r="14" spans="1:9">
      <c r="A14" s="130" t="s">
        <v>81</v>
      </c>
      <c r="B14" s="131" t="s">
        <v>81</v>
      </c>
      <c r="C14" s="131" t="s">
        <v>81</v>
      </c>
      <c r="D14" s="131" t="s">
        <v>81</v>
      </c>
      <c r="E14" s="131" t="s">
        <v>81</v>
      </c>
      <c r="F14" s="131" t="s">
        <v>81</v>
      </c>
      <c r="G14" s="131" t="s">
        <v>81</v>
      </c>
      <c r="H14" s="132">
        <f>SUM(tbConsultants[[#This Row],[Year 2023]:[Year 6]])</f>
        <v>0</v>
      </c>
      <c r="I14" s="130"/>
    </row>
    <row r="15" spans="1:9">
      <c r="A15" s="130" t="s">
        <v>81</v>
      </c>
      <c r="B15" s="131" t="s">
        <v>81</v>
      </c>
      <c r="C15" s="131" t="s">
        <v>81</v>
      </c>
      <c r="D15" s="131" t="s">
        <v>81</v>
      </c>
      <c r="E15" s="131" t="s">
        <v>81</v>
      </c>
      <c r="F15" s="131" t="s">
        <v>81</v>
      </c>
      <c r="G15" s="131" t="s">
        <v>81</v>
      </c>
      <c r="H15" s="132">
        <f>SUM(tbConsultants[[#This Row],[Year 2023]:[Year 6]])</f>
        <v>0</v>
      </c>
      <c r="I15" s="130"/>
    </row>
    <row r="16" spans="1:9">
      <c r="A16" s="130" t="s">
        <v>81</v>
      </c>
      <c r="B16" s="131" t="s">
        <v>81</v>
      </c>
      <c r="C16" s="131" t="s">
        <v>81</v>
      </c>
      <c r="D16" s="131" t="s">
        <v>81</v>
      </c>
      <c r="E16" s="131" t="s">
        <v>81</v>
      </c>
      <c r="F16" s="131" t="s">
        <v>81</v>
      </c>
      <c r="G16" s="131" t="s">
        <v>81</v>
      </c>
      <c r="H16" s="132">
        <f>SUM(tbConsultants[[#This Row],[Year 2023]:[Year 6]])</f>
        <v>0</v>
      </c>
      <c r="I16" s="130"/>
    </row>
    <row r="17" spans="1:9">
      <c r="A17" s="130" t="s">
        <v>81</v>
      </c>
      <c r="B17" s="131" t="s">
        <v>81</v>
      </c>
      <c r="C17" s="131" t="s">
        <v>81</v>
      </c>
      <c r="D17" s="131" t="s">
        <v>81</v>
      </c>
      <c r="E17" s="131" t="s">
        <v>81</v>
      </c>
      <c r="F17" s="131" t="s">
        <v>81</v>
      </c>
      <c r="G17" s="131" t="s">
        <v>81</v>
      </c>
      <c r="H17" s="132">
        <f>SUM(tbConsultants[[#This Row],[Year 2023]:[Year 6]])</f>
        <v>0</v>
      </c>
      <c r="I17" s="130"/>
    </row>
    <row r="18" spans="1:9">
      <c r="A18" s="130" t="s">
        <v>81</v>
      </c>
      <c r="B18" s="131" t="s">
        <v>81</v>
      </c>
      <c r="C18" s="131" t="s">
        <v>81</v>
      </c>
      <c r="D18" s="131" t="s">
        <v>81</v>
      </c>
      <c r="E18" s="131" t="s">
        <v>81</v>
      </c>
      <c r="F18" s="131" t="s">
        <v>81</v>
      </c>
      <c r="G18" s="131" t="s">
        <v>81</v>
      </c>
      <c r="H18" s="132">
        <f>SUM(tbConsultants[[#This Row],[Year 2023]:[Year 6]])</f>
        <v>0</v>
      </c>
      <c r="I18" s="130"/>
    </row>
    <row r="19" spans="1:9">
      <c r="A19" s="130"/>
      <c r="B19" s="135"/>
      <c r="C19" s="135"/>
      <c r="D19" s="135"/>
      <c r="E19" s="135"/>
      <c r="F19" s="135"/>
      <c r="G19" s="135"/>
      <c r="H19" s="132">
        <f>SUM(tbConsultants[[#This Row],[Year 2023]:[Year 6]])</f>
        <v>0</v>
      </c>
      <c r="I19" s="130"/>
    </row>
    <row r="20" spans="1:9">
      <c r="A20" s="130"/>
      <c r="B20" s="135"/>
      <c r="C20" s="135"/>
      <c r="D20" s="135"/>
      <c r="E20" s="135"/>
      <c r="F20" s="135"/>
      <c r="G20" s="135"/>
      <c r="H20" s="132">
        <f>SUM(tbConsultants[[#This Row],[Year 2023]:[Year 6]])</f>
        <v>0</v>
      </c>
      <c r="I20" s="130"/>
    </row>
    <row r="21" spans="1:9">
      <c r="A21" s="130"/>
      <c r="B21" s="135"/>
      <c r="C21" s="135"/>
      <c r="D21" s="135"/>
      <c r="E21" s="135"/>
      <c r="F21" s="135"/>
      <c r="G21" s="135"/>
      <c r="H21" s="132">
        <f>SUM(tbConsultants[[#This Row],[Year 2023]:[Year 6]])</f>
        <v>0</v>
      </c>
      <c r="I21" s="130"/>
    </row>
    <row r="22" spans="1:9">
      <c r="A22" s="130"/>
      <c r="B22" s="135"/>
      <c r="C22" s="135"/>
      <c r="D22" s="135"/>
      <c r="E22" s="135"/>
      <c r="F22" s="135"/>
      <c r="G22" s="135"/>
      <c r="H22" s="132">
        <f>SUM(tbConsultants[[#This Row],[Year 2023]:[Year 6]])</f>
        <v>0</v>
      </c>
      <c r="I22" s="130"/>
    </row>
    <row r="23" spans="1:9">
      <c r="A23" s="130"/>
      <c r="B23" s="135"/>
      <c r="C23" s="135"/>
      <c r="D23" s="135"/>
      <c r="E23" s="135"/>
      <c r="F23" s="135"/>
      <c r="G23" s="135"/>
      <c r="H23" s="132">
        <f>SUM(tbConsultants[[#This Row],[Year 2023]:[Year 6]])</f>
        <v>0</v>
      </c>
      <c r="I23" s="130"/>
    </row>
    <row r="24" spans="1:9">
      <c r="A24" s="130"/>
      <c r="B24" s="135"/>
      <c r="C24" s="135"/>
      <c r="D24" s="135"/>
      <c r="E24" s="135"/>
      <c r="F24" s="135"/>
      <c r="G24" s="135"/>
      <c r="H24" s="132">
        <f>SUM(tbConsultants[[#This Row],[Year 2023]:[Year 6]])</f>
        <v>0</v>
      </c>
      <c r="I24" s="130"/>
    </row>
    <row r="25" spans="1:9">
      <c r="A25" s="130"/>
      <c r="B25" s="135"/>
      <c r="C25" s="135"/>
      <c r="D25" s="135"/>
      <c r="E25" s="135"/>
      <c r="F25" s="135"/>
      <c r="G25" s="135"/>
      <c r="H25" s="132">
        <f>SUM(tbConsultants[[#This Row],[Year 2023]:[Year 6]])</f>
        <v>0</v>
      </c>
      <c r="I25" s="130"/>
    </row>
    <row r="26" spans="1:9">
      <c r="A26" s="130"/>
      <c r="B26" s="135"/>
      <c r="C26" s="135"/>
      <c r="D26" s="135"/>
      <c r="E26" s="135"/>
      <c r="F26" s="135"/>
      <c r="G26" s="135"/>
      <c r="H26" s="132">
        <f>SUM(tbConsultants[[#This Row],[Year 2023]:[Year 6]])</f>
        <v>0</v>
      </c>
      <c r="I26" s="130"/>
    </row>
    <row r="27" spans="1:9">
      <c r="A27" s="130"/>
      <c r="B27" s="135"/>
      <c r="C27" s="135"/>
      <c r="D27" s="135"/>
      <c r="E27" s="135"/>
      <c r="F27" s="135"/>
      <c r="G27" s="135"/>
      <c r="H27" s="132">
        <f>SUM(tbConsultants[[#This Row],[Year 2023]:[Year 6]])</f>
        <v>0</v>
      </c>
      <c r="I27" s="130"/>
    </row>
    <row r="28" spans="1:9">
      <c r="A28" s="130"/>
      <c r="B28" s="135"/>
      <c r="C28" s="135"/>
      <c r="D28" s="135"/>
      <c r="E28" s="135"/>
      <c r="F28" s="135"/>
      <c r="G28" s="135"/>
      <c r="H28" s="132">
        <f>SUM(tbConsultants[[#This Row],[Year 2023]:[Year 6]])</f>
        <v>0</v>
      </c>
      <c r="I28" s="130"/>
    </row>
    <row r="29" spans="1:9">
      <c r="A29" s="130"/>
      <c r="B29" s="135"/>
      <c r="C29" s="135"/>
      <c r="D29" s="135"/>
      <c r="E29" s="135"/>
      <c r="F29" s="135"/>
      <c r="G29" s="135"/>
      <c r="H29" s="132">
        <f>SUM(tbConsultants[[#This Row],[Year 2023]:[Year 6]])</f>
        <v>0</v>
      </c>
      <c r="I29" s="130"/>
    </row>
    <row r="30" spans="1:9">
      <c r="A30" s="130"/>
      <c r="B30" s="135"/>
      <c r="C30" s="135"/>
      <c r="D30" s="135"/>
      <c r="E30" s="135"/>
      <c r="F30" s="135"/>
      <c r="G30" s="135"/>
      <c r="H30" s="132">
        <f>SUM(tbConsultants[[#This Row],[Year 2023]:[Year 6]])</f>
        <v>0</v>
      </c>
      <c r="I30" s="130"/>
    </row>
    <row r="31" spans="1:9">
      <c r="A31" s="130"/>
      <c r="B31" s="131"/>
      <c r="C31" s="131"/>
      <c r="D31" s="131"/>
      <c r="E31" s="131"/>
      <c r="F31" s="131"/>
      <c r="G31" s="131"/>
      <c r="H31" s="132">
        <f>SUM(tbConsultants[[#This Row],[Year 2023]:[Year 6]])</f>
        <v>0</v>
      </c>
      <c r="I31" s="130"/>
    </row>
    <row r="32" spans="1:9">
      <c r="A32" s="133" t="s">
        <v>0</v>
      </c>
      <c r="B32" s="134">
        <f>SUBTOTAL(109,tbConsultants[Year 2023])</f>
        <v>0</v>
      </c>
      <c r="C32" s="134">
        <f>SUBTOTAL(109,tbConsultants[Year 2024])</f>
        <v>0</v>
      </c>
      <c r="D32" s="134">
        <f>SUBTOTAL(109,tbConsultants[Year 2025])</f>
        <v>0</v>
      </c>
      <c r="E32" s="134">
        <f>SUBTOTAL(109,tbConsultants[Year 2026])</f>
        <v>0</v>
      </c>
      <c r="F32" s="134">
        <f>SUBTOTAL(109,tbConsultants[Year 2027])</f>
        <v>0</v>
      </c>
      <c r="G32" s="252">
        <f>SUBTOTAL(109,tbConsultants[Year 6])</f>
        <v>0</v>
      </c>
      <c r="H32" s="252">
        <f>SUM(tbConsultants[[#Totals],[Year 2023]:[Year 6]])</f>
        <v>0</v>
      </c>
      <c r="I32" s="133"/>
    </row>
    <row r="34" spans="1:1">
      <c r="A34" s="149" t="s">
        <v>454</v>
      </c>
    </row>
  </sheetData>
  <sheetProtection formatCells="0" formatColumns="0" insertRows="0"/>
  <protectedRanges>
    <protectedRange sqref="A5:G31" name="Range1_1"/>
  </protectedRanges>
  <dataConsolidate/>
  <mergeCells count="3">
    <mergeCell ref="A2:I2"/>
    <mergeCell ref="A3:I3"/>
    <mergeCell ref="A1:I1"/>
  </mergeCells>
  <conditionalFormatting sqref="A2:A3 A5:I32">
    <cfRule type="expression" dxfId="50" priority="2">
      <formula>AND(CELL("protect",A2),Check_Locked)</formula>
    </cfRule>
  </conditionalFormatting>
  <conditionalFormatting sqref="A4:I4">
    <cfRule type="expression" dxfId="49"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3"/>
  <sheetViews>
    <sheetView zoomScaleNormal="100" workbookViewId="0">
      <selection activeCell="A4" sqref="A4:I4"/>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44.4" customHeight="1" thickBot="1">
      <c r="A1" s="259" t="s">
        <v>457</v>
      </c>
      <c r="B1" s="260"/>
      <c r="C1" s="260"/>
      <c r="D1" s="260"/>
      <c r="E1" s="260"/>
      <c r="F1" s="260"/>
      <c r="G1" s="260"/>
      <c r="H1" s="260"/>
      <c r="I1" s="261"/>
    </row>
    <row r="2" spans="1:9" ht="30.6" customHeight="1" thickBot="1">
      <c r="A2" s="262" t="s">
        <v>467</v>
      </c>
      <c r="B2" s="263"/>
      <c r="C2" s="263"/>
      <c r="D2" s="263"/>
      <c r="E2" s="263"/>
      <c r="F2" s="263"/>
      <c r="G2" s="263"/>
      <c r="H2" s="263"/>
      <c r="I2" s="264"/>
    </row>
    <row r="3" spans="1:9" ht="73.8" customHeight="1">
      <c r="A3" s="256" t="s">
        <v>466</v>
      </c>
      <c r="B3" s="257"/>
      <c r="C3" s="257"/>
      <c r="D3" s="257"/>
      <c r="E3" s="257"/>
      <c r="F3" s="257"/>
      <c r="G3" s="257"/>
      <c r="H3" s="257"/>
      <c r="I3" s="258"/>
    </row>
    <row r="4" spans="1:9" ht="32.4">
      <c r="A4" s="265" t="s">
        <v>8</v>
      </c>
      <c r="B4" s="266" t="s">
        <v>458</v>
      </c>
      <c r="C4" s="266" t="s">
        <v>459</v>
      </c>
      <c r="D4" s="266" t="s">
        <v>460</v>
      </c>
      <c r="E4" s="266" t="s">
        <v>461</v>
      </c>
      <c r="F4" s="266" t="s">
        <v>462</v>
      </c>
      <c r="G4" s="266" t="s">
        <v>50</v>
      </c>
      <c r="H4" s="266" t="s">
        <v>2</v>
      </c>
      <c r="I4" s="267" t="s">
        <v>1</v>
      </c>
    </row>
    <row r="5" spans="1:9">
      <c r="A5" s="136" t="s">
        <v>81</v>
      </c>
      <c r="B5" s="137" t="s">
        <v>81</v>
      </c>
      <c r="C5" s="137" t="s">
        <v>81</v>
      </c>
      <c r="D5" s="137" t="s">
        <v>81</v>
      </c>
      <c r="E5" s="137" t="s">
        <v>81</v>
      </c>
      <c r="F5" s="137" t="s">
        <v>81</v>
      </c>
      <c r="G5" s="137" t="s">
        <v>81</v>
      </c>
      <c r="H5" s="138">
        <f>SUM(Evaluation!$B5:$G5)</f>
        <v>0</v>
      </c>
      <c r="I5" s="136"/>
    </row>
    <row r="6" spans="1:9">
      <c r="A6" s="136" t="s">
        <v>81</v>
      </c>
      <c r="B6" s="137" t="s">
        <v>81</v>
      </c>
      <c r="C6" s="137" t="s">
        <v>81</v>
      </c>
      <c r="D6" s="137" t="s">
        <v>81</v>
      </c>
      <c r="E6" s="137" t="s">
        <v>81</v>
      </c>
      <c r="F6" s="137" t="s">
        <v>81</v>
      </c>
      <c r="G6" s="137" t="s">
        <v>81</v>
      </c>
      <c r="H6" s="138">
        <f>SUM(Evaluation!$B6:$G6)</f>
        <v>0</v>
      </c>
      <c r="I6" s="136"/>
    </row>
    <row r="7" spans="1:9" ht="15.75" customHeight="1">
      <c r="A7" s="136" t="s">
        <v>81</v>
      </c>
      <c r="B7" s="137" t="s">
        <v>81</v>
      </c>
      <c r="C7" s="137" t="s">
        <v>81</v>
      </c>
      <c r="D7" s="137" t="s">
        <v>81</v>
      </c>
      <c r="E7" s="137" t="s">
        <v>81</v>
      </c>
      <c r="F7" s="137" t="s">
        <v>81</v>
      </c>
      <c r="G7" s="137" t="s">
        <v>81</v>
      </c>
      <c r="H7" s="138">
        <f>SUM(Evaluation!$B7:$G7)</f>
        <v>0</v>
      </c>
      <c r="I7" s="136"/>
    </row>
    <row r="8" spans="1:9">
      <c r="A8" s="136" t="s">
        <v>81</v>
      </c>
      <c r="B8" s="137" t="s">
        <v>81</v>
      </c>
      <c r="C8" s="137" t="s">
        <v>81</v>
      </c>
      <c r="D8" s="137" t="s">
        <v>81</v>
      </c>
      <c r="E8" s="137" t="s">
        <v>81</v>
      </c>
      <c r="F8" s="137" t="s">
        <v>81</v>
      </c>
      <c r="G8" s="137" t="s">
        <v>81</v>
      </c>
      <c r="H8" s="138">
        <f>SUM(Evaluation!$B8:$G8)</f>
        <v>0</v>
      </c>
      <c r="I8" s="136"/>
    </row>
    <row r="9" spans="1:9">
      <c r="A9" s="136" t="s">
        <v>81</v>
      </c>
      <c r="B9" s="137" t="s">
        <v>81</v>
      </c>
      <c r="C9" s="137" t="s">
        <v>81</v>
      </c>
      <c r="D9" s="137" t="s">
        <v>81</v>
      </c>
      <c r="E9" s="137" t="s">
        <v>81</v>
      </c>
      <c r="F9" s="137" t="s">
        <v>81</v>
      </c>
      <c r="G9" s="137" t="s">
        <v>81</v>
      </c>
      <c r="H9" s="138">
        <f>SUM(Evaluation!$B9:$G9)</f>
        <v>0</v>
      </c>
      <c r="I9" s="136"/>
    </row>
    <row r="10" spans="1:9">
      <c r="A10" s="136" t="s">
        <v>81</v>
      </c>
      <c r="B10" s="137" t="s">
        <v>81</v>
      </c>
      <c r="C10" s="137" t="s">
        <v>81</v>
      </c>
      <c r="D10" s="137" t="s">
        <v>81</v>
      </c>
      <c r="E10" s="137" t="s">
        <v>81</v>
      </c>
      <c r="F10" s="137" t="s">
        <v>81</v>
      </c>
      <c r="G10" s="137" t="s">
        <v>81</v>
      </c>
      <c r="H10" s="138">
        <f>SUM(Evaluation!$B10:$G10)</f>
        <v>0</v>
      </c>
      <c r="I10" s="136"/>
    </row>
    <row r="11" spans="1:9">
      <c r="A11" s="136" t="s">
        <v>81</v>
      </c>
      <c r="B11" s="137" t="s">
        <v>81</v>
      </c>
      <c r="C11" s="137" t="s">
        <v>81</v>
      </c>
      <c r="D11" s="137" t="s">
        <v>81</v>
      </c>
      <c r="E11" s="137" t="s">
        <v>81</v>
      </c>
      <c r="F11" s="137" t="s">
        <v>81</v>
      </c>
      <c r="G11" s="137" t="s">
        <v>81</v>
      </c>
      <c r="H11" s="138">
        <f>SUM(Evaluation!$B11:$G11)</f>
        <v>0</v>
      </c>
      <c r="I11" s="136"/>
    </row>
    <row r="12" spans="1:9">
      <c r="A12" s="136" t="s">
        <v>81</v>
      </c>
      <c r="B12" s="137" t="s">
        <v>81</v>
      </c>
      <c r="C12" s="137" t="s">
        <v>81</v>
      </c>
      <c r="D12" s="137" t="s">
        <v>81</v>
      </c>
      <c r="E12" s="137" t="s">
        <v>81</v>
      </c>
      <c r="F12" s="137" t="s">
        <v>81</v>
      </c>
      <c r="G12" s="137" t="s">
        <v>81</v>
      </c>
      <c r="H12" s="138">
        <f>SUM(Evaluation!$B12:$G12)</f>
        <v>0</v>
      </c>
      <c r="I12" s="136"/>
    </row>
    <row r="13" spans="1:9">
      <c r="A13" s="136" t="s">
        <v>81</v>
      </c>
      <c r="B13" s="137" t="s">
        <v>81</v>
      </c>
      <c r="C13" s="137" t="s">
        <v>81</v>
      </c>
      <c r="D13" s="137" t="s">
        <v>81</v>
      </c>
      <c r="E13" s="137" t="s">
        <v>81</v>
      </c>
      <c r="F13" s="137" t="s">
        <v>81</v>
      </c>
      <c r="G13" s="137" t="s">
        <v>81</v>
      </c>
      <c r="H13" s="138">
        <f>SUM(Evaluation!$B13:$G13)</f>
        <v>0</v>
      </c>
      <c r="I13" s="136"/>
    </row>
    <row r="14" spans="1:9">
      <c r="A14" s="136" t="s">
        <v>81</v>
      </c>
      <c r="B14" s="137" t="s">
        <v>81</v>
      </c>
      <c r="C14" s="137" t="s">
        <v>81</v>
      </c>
      <c r="D14" s="137" t="s">
        <v>81</v>
      </c>
      <c r="E14" s="137" t="s">
        <v>81</v>
      </c>
      <c r="F14" s="137" t="s">
        <v>81</v>
      </c>
      <c r="G14" s="137" t="s">
        <v>81</v>
      </c>
      <c r="H14" s="138">
        <f>SUM(Evaluation!$B14:$G14)</f>
        <v>0</v>
      </c>
      <c r="I14" s="136"/>
    </row>
    <row r="15" spans="1:9">
      <c r="A15" s="136" t="s">
        <v>81</v>
      </c>
      <c r="B15" s="137" t="s">
        <v>81</v>
      </c>
      <c r="C15" s="137" t="s">
        <v>81</v>
      </c>
      <c r="D15" s="137" t="s">
        <v>81</v>
      </c>
      <c r="E15" s="137" t="s">
        <v>81</v>
      </c>
      <c r="F15" s="137" t="s">
        <v>81</v>
      </c>
      <c r="G15" s="137" t="s">
        <v>81</v>
      </c>
      <c r="H15" s="138">
        <f>SUM(Evaluation!$B15:$G15)</f>
        <v>0</v>
      </c>
      <c r="I15" s="136"/>
    </row>
    <row r="16" spans="1:9">
      <c r="A16" s="136" t="s">
        <v>81</v>
      </c>
      <c r="B16" s="137" t="s">
        <v>81</v>
      </c>
      <c r="C16" s="137" t="s">
        <v>81</v>
      </c>
      <c r="D16" s="137" t="s">
        <v>81</v>
      </c>
      <c r="E16" s="137" t="s">
        <v>81</v>
      </c>
      <c r="F16" s="137" t="s">
        <v>81</v>
      </c>
      <c r="G16" s="137" t="s">
        <v>81</v>
      </c>
      <c r="H16" s="138">
        <f>SUM(Evaluation!$B16:$G16)</f>
        <v>0</v>
      </c>
      <c r="I16" s="136"/>
    </row>
    <row r="17" spans="1:9">
      <c r="A17" s="136" t="s">
        <v>81</v>
      </c>
      <c r="B17" s="137" t="s">
        <v>81</v>
      </c>
      <c r="C17" s="137" t="s">
        <v>81</v>
      </c>
      <c r="D17" s="137" t="s">
        <v>81</v>
      </c>
      <c r="E17" s="137" t="s">
        <v>81</v>
      </c>
      <c r="F17" s="137" t="s">
        <v>81</v>
      </c>
      <c r="G17" s="137" t="s">
        <v>81</v>
      </c>
      <c r="H17" s="138">
        <f>SUM(Evaluation!$B17:$G17)</f>
        <v>0</v>
      </c>
      <c r="I17" s="136"/>
    </row>
    <row r="18" spans="1:9">
      <c r="A18" s="136" t="s">
        <v>81</v>
      </c>
      <c r="B18" s="137" t="s">
        <v>81</v>
      </c>
      <c r="C18" s="137" t="s">
        <v>81</v>
      </c>
      <c r="D18" s="137" t="s">
        <v>81</v>
      </c>
      <c r="E18" s="137" t="s">
        <v>81</v>
      </c>
      <c r="F18" s="137" t="s">
        <v>81</v>
      </c>
      <c r="G18" s="137" t="s">
        <v>81</v>
      </c>
      <c r="H18" s="138">
        <f>SUM(Evaluation!$B18:$G18)</f>
        <v>0</v>
      </c>
      <c r="I18" s="136"/>
    </row>
    <row r="19" spans="1:9">
      <c r="A19" s="136"/>
      <c r="B19" s="139"/>
      <c r="C19" s="139"/>
      <c r="D19" s="139"/>
      <c r="E19" s="139"/>
      <c r="F19" s="139"/>
      <c r="G19" s="139"/>
      <c r="H19" s="138">
        <f>SUM(Evaluation!$B19:$G19)</f>
        <v>0</v>
      </c>
      <c r="I19" s="136"/>
    </row>
    <row r="20" spans="1:9">
      <c r="A20" s="136"/>
      <c r="B20" s="139"/>
      <c r="C20" s="139"/>
      <c r="D20" s="139"/>
      <c r="E20" s="139"/>
      <c r="F20" s="139"/>
      <c r="G20" s="139"/>
      <c r="H20" s="138">
        <f>SUM(Evaluation!$B20:$G20)</f>
        <v>0</v>
      </c>
      <c r="I20" s="136"/>
    </row>
    <row r="21" spans="1:9">
      <c r="A21" s="136"/>
      <c r="B21" s="139"/>
      <c r="C21" s="139"/>
      <c r="D21" s="139"/>
      <c r="E21" s="139"/>
      <c r="F21" s="139"/>
      <c r="G21" s="139"/>
      <c r="H21" s="138">
        <f>SUM(Evaluation!$B21:$G21)</f>
        <v>0</v>
      </c>
      <c r="I21" s="136"/>
    </row>
    <row r="22" spans="1:9">
      <c r="A22" s="136" t="s">
        <v>81</v>
      </c>
      <c r="B22" s="137" t="s">
        <v>81</v>
      </c>
      <c r="C22" s="137" t="s">
        <v>81</v>
      </c>
      <c r="D22" s="137" t="s">
        <v>81</v>
      </c>
      <c r="E22" s="137" t="s">
        <v>81</v>
      </c>
      <c r="F22" s="137" t="s">
        <v>81</v>
      </c>
      <c r="G22" s="137" t="s">
        <v>81</v>
      </c>
      <c r="H22" s="138">
        <f>SUM(Evaluation!$B22:$G22)</f>
        <v>0</v>
      </c>
      <c r="I22" s="136"/>
    </row>
    <row r="23" spans="1:9">
      <c r="A23" s="140" t="s">
        <v>73</v>
      </c>
      <c r="B23" s="141">
        <f>SUBTOTAL(109,tbEvaluation[Year 2023])</f>
        <v>0</v>
      </c>
      <c r="C23" s="141">
        <f>SUBTOTAL(109,tbEvaluation[Year 2024])</f>
        <v>0</v>
      </c>
      <c r="D23" s="141">
        <f>SUBTOTAL(109,tbEvaluation[Year 2025])</f>
        <v>0</v>
      </c>
      <c r="E23" s="141">
        <f>SUBTOTAL(109,tbEvaluation[Year 2026])</f>
        <v>0</v>
      </c>
      <c r="F23" s="141">
        <f>SUBTOTAL(109,tbEvaluation[Year 2027])</f>
        <v>0</v>
      </c>
      <c r="G23" s="142">
        <f>SUBTOTAL(109,tbEvaluation[Year 6])</f>
        <v>0</v>
      </c>
      <c r="H23" s="142">
        <f>SUM(tbEvaluation[[#Totals],[Year 2023]:[Year 6]])</f>
        <v>0</v>
      </c>
      <c r="I23" s="140"/>
    </row>
  </sheetData>
  <sheetProtection formatCells="0" formatColumns="0" insertRows="0"/>
  <mergeCells count="3">
    <mergeCell ref="A2:I2"/>
    <mergeCell ref="A3:I3"/>
    <mergeCell ref="A1:I1"/>
  </mergeCells>
  <conditionalFormatting sqref="A2:I3 A5:I23">
    <cfRule type="expression" dxfId="48" priority="2">
      <formula>AND(CELL("protect",A2),Check_Locked)</formula>
    </cfRule>
  </conditionalFormatting>
  <conditionalFormatting sqref="A4:I4">
    <cfRule type="expression" dxfId="47"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tabSelected="1" zoomScaleNormal="100" workbookViewId="0">
      <selection sqref="A1:I2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51.6" customHeight="1" thickBot="1">
      <c r="A1" s="268" t="s">
        <v>457</v>
      </c>
      <c r="B1" s="269"/>
      <c r="C1" s="269"/>
      <c r="D1" s="269"/>
      <c r="E1" s="269"/>
      <c r="F1" s="269"/>
      <c r="G1" s="269"/>
      <c r="H1" s="269"/>
      <c r="I1" s="270"/>
    </row>
    <row r="2" spans="1:9" ht="36" customHeight="1" thickBot="1">
      <c r="A2" s="271" t="s">
        <v>468</v>
      </c>
      <c r="B2" s="272"/>
      <c r="C2" s="272"/>
      <c r="D2" s="272"/>
      <c r="E2" s="272"/>
      <c r="F2" s="272"/>
      <c r="G2" s="272"/>
      <c r="H2" s="272"/>
      <c r="I2" s="273"/>
    </row>
    <row r="3" spans="1:9" ht="32.4">
      <c r="A3" s="274" t="s">
        <v>8</v>
      </c>
      <c r="B3" s="242" t="s">
        <v>458</v>
      </c>
      <c r="C3" s="242" t="s">
        <v>459</v>
      </c>
      <c r="D3" s="242" t="s">
        <v>460</v>
      </c>
      <c r="E3" s="242" t="s">
        <v>461</v>
      </c>
      <c r="F3" s="242" t="s">
        <v>462</v>
      </c>
      <c r="G3" s="242" t="s">
        <v>50</v>
      </c>
      <c r="H3" s="242" t="s">
        <v>2</v>
      </c>
      <c r="I3" s="275" t="s">
        <v>1</v>
      </c>
    </row>
    <row r="4" spans="1:9">
      <c r="A4" s="276" t="s">
        <v>81</v>
      </c>
      <c r="B4" s="131" t="s">
        <v>81</v>
      </c>
      <c r="C4" s="131" t="s">
        <v>81</v>
      </c>
      <c r="D4" s="131" t="s">
        <v>81</v>
      </c>
      <c r="E4" s="131" t="s">
        <v>81</v>
      </c>
      <c r="F4" s="131" t="s">
        <v>81</v>
      </c>
      <c r="G4" s="131" t="s">
        <v>81</v>
      </c>
      <c r="H4" s="132">
        <f>SUM(Equipment!$B4:$G4)</f>
        <v>0</v>
      </c>
      <c r="I4" s="277"/>
    </row>
    <row r="5" spans="1:9">
      <c r="A5" s="276" t="s">
        <v>81</v>
      </c>
      <c r="B5" s="131" t="s">
        <v>81</v>
      </c>
      <c r="C5" s="131" t="s">
        <v>81</v>
      </c>
      <c r="D5" s="131" t="s">
        <v>81</v>
      </c>
      <c r="E5" s="131" t="s">
        <v>81</v>
      </c>
      <c r="F5" s="131" t="s">
        <v>81</v>
      </c>
      <c r="G5" s="131" t="s">
        <v>81</v>
      </c>
      <c r="H5" s="132">
        <f>SUM(Equipment!$B5:$G5)</f>
        <v>0</v>
      </c>
      <c r="I5" s="277"/>
    </row>
    <row r="6" spans="1:9">
      <c r="A6" s="276" t="s">
        <v>81</v>
      </c>
      <c r="B6" s="131" t="s">
        <v>81</v>
      </c>
      <c r="C6" s="131" t="s">
        <v>81</v>
      </c>
      <c r="D6" s="131" t="s">
        <v>81</v>
      </c>
      <c r="E6" s="131" t="s">
        <v>81</v>
      </c>
      <c r="F6" s="131" t="s">
        <v>81</v>
      </c>
      <c r="G6" s="131" t="s">
        <v>81</v>
      </c>
      <c r="H6" s="132">
        <f>SUM(Equipment!$B6:$G6)</f>
        <v>0</v>
      </c>
      <c r="I6" s="277"/>
    </row>
    <row r="7" spans="1:9">
      <c r="A7" s="276" t="s">
        <v>81</v>
      </c>
      <c r="B7" s="131" t="s">
        <v>81</v>
      </c>
      <c r="C7" s="131" t="s">
        <v>81</v>
      </c>
      <c r="D7" s="131" t="s">
        <v>81</v>
      </c>
      <c r="E7" s="131" t="s">
        <v>81</v>
      </c>
      <c r="F7" s="131" t="s">
        <v>81</v>
      </c>
      <c r="G7" s="131" t="s">
        <v>81</v>
      </c>
      <c r="H7" s="132">
        <f>SUM(Equipment!$B7:$G7)</f>
        <v>0</v>
      </c>
      <c r="I7" s="277"/>
    </row>
    <row r="8" spans="1:9">
      <c r="A8" s="276" t="s">
        <v>81</v>
      </c>
      <c r="B8" s="131" t="s">
        <v>81</v>
      </c>
      <c r="C8" s="131" t="s">
        <v>81</v>
      </c>
      <c r="D8" s="131" t="s">
        <v>81</v>
      </c>
      <c r="E8" s="131" t="s">
        <v>81</v>
      </c>
      <c r="F8" s="131" t="s">
        <v>81</v>
      </c>
      <c r="G8" s="131" t="s">
        <v>81</v>
      </c>
      <c r="H8" s="132">
        <f>SUM(Equipment!$B8:$G8)</f>
        <v>0</v>
      </c>
      <c r="I8" s="277"/>
    </row>
    <row r="9" spans="1:9">
      <c r="A9" s="276" t="s">
        <v>81</v>
      </c>
      <c r="B9" s="131" t="s">
        <v>81</v>
      </c>
      <c r="C9" s="131" t="s">
        <v>81</v>
      </c>
      <c r="D9" s="131" t="s">
        <v>81</v>
      </c>
      <c r="E9" s="131" t="s">
        <v>81</v>
      </c>
      <c r="F9" s="131" t="s">
        <v>81</v>
      </c>
      <c r="G9" s="131" t="s">
        <v>81</v>
      </c>
      <c r="H9" s="132">
        <f>SUM(Equipment!$B9:$G9)</f>
        <v>0</v>
      </c>
      <c r="I9" s="277"/>
    </row>
    <row r="10" spans="1:9">
      <c r="A10" s="276" t="s">
        <v>81</v>
      </c>
      <c r="B10" s="131" t="s">
        <v>81</v>
      </c>
      <c r="C10" s="131" t="s">
        <v>81</v>
      </c>
      <c r="D10" s="131" t="s">
        <v>81</v>
      </c>
      <c r="E10" s="131" t="s">
        <v>81</v>
      </c>
      <c r="F10" s="131" t="s">
        <v>81</v>
      </c>
      <c r="G10" s="131" t="s">
        <v>81</v>
      </c>
      <c r="H10" s="132">
        <f>SUM(Equipment!$B10:$G10)</f>
        <v>0</v>
      </c>
      <c r="I10" s="277"/>
    </row>
    <row r="11" spans="1:9">
      <c r="A11" s="276" t="s">
        <v>81</v>
      </c>
      <c r="B11" s="131" t="s">
        <v>81</v>
      </c>
      <c r="C11" s="131" t="s">
        <v>81</v>
      </c>
      <c r="D11" s="131" t="s">
        <v>81</v>
      </c>
      <c r="E11" s="131" t="s">
        <v>81</v>
      </c>
      <c r="F11" s="131" t="s">
        <v>81</v>
      </c>
      <c r="G11" s="131" t="s">
        <v>81</v>
      </c>
      <c r="H11" s="132">
        <f>SUM(Equipment!$B11:$G11)</f>
        <v>0</v>
      </c>
      <c r="I11" s="277"/>
    </row>
    <row r="12" spans="1:9">
      <c r="A12" s="276" t="s">
        <v>81</v>
      </c>
      <c r="B12" s="131" t="s">
        <v>81</v>
      </c>
      <c r="C12" s="131" t="s">
        <v>81</v>
      </c>
      <c r="D12" s="131" t="s">
        <v>81</v>
      </c>
      <c r="E12" s="131" t="s">
        <v>81</v>
      </c>
      <c r="F12" s="131" t="s">
        <v>81</v>
      </c>
      <c r="G12" s="131" t="s">
        <v>81</v>
      </c>
      <c r="H12" s="132">
        <f>SUM(Equipment!$B12:$G12)</f>
        <v>0</v>
      </c>
      <c r="I12" s="277"/>
    </row>
    <row r="13" spans="1:9">
      <c r="A13" s="276" t="s">
        <v>81</v>
      </c>
      <c r="B13" s="131" t="s">
        <v>81</v>
      </c>
      <c r="C13" s="131" t="s">
        <v>81</v>
      </c>
      <c r="D13" s="131" t="s">
        <v>81</v>
      </c>
      <c r="E13" s="131" t="s">
        <v>81</v>
      </c>
      <c r="F13" s="131" t="s">
        <v>81</v>
      </c>
      <c r="G13" s="131" t="s">
        <v>81</v>
      </c>
      <c r="H13" s="132">
        <f>SUM(Equipment!$B13:$G13)</f>
        <v>0</v>
      </c>
      <c r="I13" s="277"/>
    </row>
    <row r="14" spans="1:9">
      <c r="A14" s="276" t="s">
        <v>81</v>
      </c>
      <c r="B14" s="131" t="s">
        <v>81</v>
      </c>
      <c r="C14" s="131" t="s">
        <v>81</v>
      </c>
      <c r="D14" s="131" t="s">
        <v>81</v>
      </c>
      <c r="E14" s="131" t="s">
        <v>81</v>
      </c>
      <c r="F14" s="131" t="s">
        <v>81</v>
      </c>
      <c r="G14" s="131" t="s">
        <v>81</v>
      </c>
      <c r="H14" s="132">
        <f>SUM(Equipment!$B14:$G14)</f>
        <v>0</v>
      </c>
      <c r="I14" s="277"/>
    </row>
    <row r="15" spans="1:9">
      <c r="A15" s="276" t="s">
        <v>81</v>
      </c>
      <c r="B15" s="131" t="s">
        <v>81</v>
      </c>
      <c r="C15" s="131" t="s">
        <v>81</v>
      </c>
      <c r="D15" s="131" t="s">
        <v>81</v>
      </c>
      <c r="E15" s="131" t="s">
        <v>81</v>
      </c>
      <c r="F15" s="131" t="s">
        <v>81</v>
      </c>
      <c r="G15" s="131" t="s">
        <v>81</v>
      </c>
      <c r="H15" s="132">
        <f>SUM(Equipment!$B15:$G15)</f>
        <v>0</v>
      </c>
      <c r="I15" s="277"/>
    </row>
    <row r="16" spans="1:9">
      <c r="A16" s="276" t="s">
        <v>81</v>
      </c>
      <c r="B16" s="131" t="s">
        <v>81</v>
      </c>
      <c r="C16" s="131" t="s">
        <v>81</v>
      </c>
      <c r="D16" s="131" t="s">
        <v>81</v>
      </c>
      <c r="E16" s="131" t="s">
        <v>81</v>
      </c>
      <c r="F16" s="131" t="s">
        <v>81</v>
      </c>
      <c r="G16" s="131" t="s">
        <v>81</v>
      </c>
      <c r="H16" s="132">
        <f>SUM(Equipment!$B16:$G16)</f>
        <v>0</v>
      </c>
      <c r="I16" s="277"/>
    </row>
    <row r="17" spans="1:9">
      <c r="A17" s="276"/>
      <c r="B17" s="135"/>
      <c r="C17" s="135"/>
      <c r="D17" s="135"/>
      <c r="E17" s="135"/>
      <c r="F17" s="135"/>
      <c r="G17" s="135"/>
      <c r="H17" s="132">
        <f>SUM(Equipment!$B17:$G17)</f>
        <v>0</v>
      </c>
      <c r="I17" s="277"/>
    </row>
    <row r="18" spans="1:9">
      <c r="A18" s="276"/>
      <c r="B18" s="135"/>
      <c r="C18" s="135"/>
      <c r="D18" s="135"/>
      <c r="E18" s="135"/>
      <c r="F18" s="135"/>
      <c r="G18" s="135"/>
      <c r="H18" s="132">
        <f>SUM(Equipment!$B18:$G18)</f>
        <v>0</v>
      </c>
      <c r="I18" s="277"/>
    </row>
    <row r="19" spans="1:9">
      <c r="A19" s="276"/>
      <c r="B19" s="135"/>
      <c r="C19" s="135"/>
      <c r="D19" s="135"/>
      <c r="E19" s="135"/>
      <c r="F19" s="135"/>
      <c r="G19" s="135"/>
      <c r="H19" s="132">
        <f>SUM(Equipment!$B19:$G19)</f>
        <v>0</v>
      </c>
      <c r="I19" s="277"/>
    </row>
    <row r="20" spans="1:9">
      <c r="A20" s="276" t="s">
        <v>81</v>
      </c>
      <c r="B20" s="131" t="s">
        <v>81</v>
      </c>
      <c r="C20" s="131" t="s">
        <v>81</v>
      </c>
      <c r="D20" s="131" t="s">
        <v>81</v>
      </c>
      <c r="E20" s="131" t="s">
        <v>81</v>
      </c>
      <c r="F20" s="131" t="s">
        <v>81</v>
      </c>
      <c r="G20" s="131" t="s">
        <v>81</v>
      </c>
      <c r="H20" s="132">
        <f>SUM(Equipment!$B20:$G20)</f>
        <v>0</v>
      </c>
      <c r="I20" s="277"/>
    </row>
    <row r="21" spans="1:9">
      <c r="A21" s="276" t="s">
        <v>81</v>
      </c>
      <c r="B21" s="131" t="s">
        <v>81</v>
      </c>
      <c r="C21" s="131" t="s">
        <v>81</v>
      </c>
      <c r="D21" s="131" t="s">
        <v>81</v>
      </c>
      <c r="E21" s="131" t="s">
        <v>81</v>
      </c>
      <c r="F21" s="131" t="s">
        <v>81</v>
      </c>
      <c r="G21" s="131" t="s">
        <v>81</v>
      </c>
      <c r="H21" s="132">
        <f>SUM(Equipment!$B21:$G21)</f>
        <v>0</v>
      </c>
      <c r="I21" s="277"/>
    </row>
    <row r="22" spans="1:9" ht="15" thickBot="1">
      <c r="A22" s="278" t="s">
        <v>74</v>
      </c>
      <c r="B22" s="279">
        <f>SUBTOTAL(109,tbEquipment[Year 2023])</f>
        <v>0</v>
      </c>
      <c r="C22" s="279">
        <f>SUBTOTAL(109,tbEquipment[Year 2024])</f>
        <v>0</v>
      </c>
      <c r="D22" s="279">
        <f>SUBTOTAL(109,tbEquipment[Year 2025])</f>
        <v>0</v>
      </c>
      <c r="E22" s="279">
        <f>SUBTOTAL(109,tbEquipment[Year 2026])</f>
        <v>0</v>
      </c>
      <c r="F22" s="279">
        <f>SUBTOTAL(109,tbEquipment[Year 2027])</f>
        <v>0</v>
      </c>
      <c r="G22" s="280">
        <f>SUBTOTAL(109,tbEquipment[Year 6])</f>
        <v>0</v>
      </c>
      <c r="H22" s="280">
        <f>SUM(tbEquipment[[#Totals],[Year 2023]:[Year 6]])</f>
        <v>0</v>
      </c>
      <c r="I22" s="281"/>
    </row>
  </sheetData>
  <sheetProtection formatCells="0" formatColumns="0" insertRows="0"/>
  <dataConsolidate/>
  <mergeCells count="2">
    <mergeCell ref="A2:I2"/>
    <mergeCell ref="A1:I1"/>
  </mergeCells>
  <conditionalFormatting sqref="A2:I2 A4:I22">
    <cfRule type="expression" dxfId="46" priority="2">
      <formula>AND(CELL("protect",A2),Check_Locked)</formula>
    </cfRule>
  </conditionalFormatting>
  <conditionalFormatting sqref="A3:I3">
    <cfRule type="expression" dxfId="21" priority="1">
      <formula>AND(CELL("protect",A3),Check_Locked)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activeCell="I2" sqref="I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6.2" customHeight="1" thickBot="1">
      <c r="A1" s="196" t="s">
        <v>9</v>
      </c>
      <c r="B1" s="200"/>
      <c r="C1" s="200"/>
      <c r="D1" s="200"/>
      <c r="E1" s="200"/>
      <c r="F1" s="200"/>
      <c r="G1" s="200"/>
      <c r="H1" s="200"/>
      <c r="I1" s="201"/>
    </row>
    <row r="2" spans="1:9" ht="36" customHeight="1" thickBot="1">
      <c r="A2" s="202" t="s">
        <v>10</v>
      </c>
      <c r="B2" s="203"/>
      <c r="C2" s="203"/>
      <c r="D2" s="203"/>
      <c r="E2" s="203"/>
      <c r="F2" s="203"/>
      <c r="G2" s="203"/>
      <c r="H2" s="204"/>
      <c r="I2" s="46" t="s">
        <v>11</v>
      </c>
    </row>
    <row r="3" spans="1:9" ht="15" customHeight="1" thickBot="1">
      <c r="A3" s="41" t="s">
        <v>8</v>
      </c>
      <c r="B3" s="42" t="s">
        <v>7</v>
      </c>
      <c r="C3" s="42" t="s">
        <v>6</v>
      </c>
      <c r="D3" s="42" t="s">
        <v>5</v>
      </c>
      <c r="E3" s="42" t="s">
        <v>4</v>
      </c>
      <c r="F3" s="43" t="s">
        <v>3</v>
      </c>
      <c r="G3" s="43" t="s">
        <v>50</v>
      </c>
      <c r="H3" s="42" t="s">
        <v>2</v>
      </c>
      <c r="I3" s="44" t="s">
        <v>1</v>
      </c>
    </row>
    <row r="4" spans="1:9" customFormat="1">
      <c r="A4" s="136" t="s">
        <v>81</v>
      </c>
      <c r="B4" s="137" t="s">
        <v>81</v>
      </c>
      <c r="C4" s="137" t="s">
        <v>81</v>
      </c>
      <c r="D4" s="137" t="s">
        <v>81</v>
      </c>
      <c r="E4" s="137" t="s">
        <v>81</v>
      </c>
      <c r="F4" s="137" t="s">
        <v>81</v>
      </c>
      <c r="G4" s="137" t="s">
        <v>81</v>
      </c>
      <c r="H4" s="138">
        <f>SUM(InternationalTravel!$B4:$G4)</f>
        <v>0</v>
      </c>
      <c r="I4" s="136"/>
    </row>
    <row r="5" spans="1:9" customFormat="1">
      <c r="A5" s="136" t="s">
        <v>81</v>
      </c>
      <c r="B5" s="137" t="s">
        <v>81</v>
      </c>
      <c r="C5" s="137" t="s">
        <v>81</v>
      </c>
      <c r="D5" s="137" t="s">
        <v>81</v>
      </c>
      <c r="E5" s="137" t="s">
        <v>81</v>
      </c>
      <c r="F5" s="137" t="s">
        <v>81</v>
      </c>
      <c r="G5" s="137" t="s">
        <v>81</v>
      </c>
      <c r="H5" s="138">
        <f>SUM(InternationalTravel!$B5:$G5)</f>
        <v>0</v>
      </c>
      <c r="I5" s="136"/>
    </row>
    <row r="6" spans="1:9" customFormat="1">
      <c r="A6" s="136" t="s">
        <v>81</v>
      </c>
      <c r="B6" s="137" t="s">
        <v>81</v>
      </c>
      <c r="C6" s="137" t="s">
        <v>81</v>
      </c>
      <c r="D6" s="137" t="s">
        <v>81</v>
      </c>
      <c r="E6" s="137" t="s">
        <v>81</v>
      </c>
      <c r="F6" s="137" t="s">
        <v>81</v>
      </c>
      <c r="G6" s="137" t="s">
        <v>81</v>
      </c>
      <c r="H6" s="138">
        <f>SUM(InternationalTravel!$B6:$G6)</f>
        <v>0</v>
      </c>
      <c r="I6" s="136"/>
    </row>
    <row r="7" spans="1:9" customFormat="1">
      <c r="A7" s="136" t="s">
        <v>81</v>
      </c>
      <c r="B7" s="137" t="s">
        <v>81</v>
      </c>
      <c r="C7" s="137" t="s">
        <v>81</v>
      </c>
      <c r="D7" s="137" t="s">
        <v>81</v>
      </c>
      <c r="E7" s="137" t="s">
        <v>81</v>
      </c>
      <c r="F7" s="137" t="s">
        <v>81</v>
      </c>
      <c r="G7" s="137" t="s">
        <v>81</v>
      </c>
      <c r="H7" s="138">
        <f>SUM(InternationalTravel!$B7:$G7)</f>
        <v>0</v>
      </c>
      <c r="I7" s="136"/>
    </row>
    <row r="8" spans="1:9" customFormat="1">
      <c r="A8" s="136" t="s">
        <v>81</v>
      </c>
      <c r="B8" s="137" t="s">
        <v>81</v>
      </c>
      <c r="C8" s="137" t="s">
        <v>81</v>
      </c>
      <c r="D8" s="137" t="s">
        <v>81</v>
      </c>
      <c r="E8" s="137" t="s">
        <v>81</v>
      </c>
      <c r="F8" s="137" t="s">
        <v>81</v>
      </c>
      <c r="G8" s="137" t="s">
        <v>81</v>
      </c>
      <c r="H8" s="138">
        <f>SUM(InternationalTravel!$B8:$G8)</f>
        <v>0</v>
      </c>
      <c r="I8" s="136"/>
    </row>
    <row r="9" spans="1:9" customFormat="1">
      <c r="A9" s="136" t="s">
        <v>81</v>
      </c>
      <c r="B9" s="137" t="s">
        <v>81</v>
      </c>
      <c r="C9" s="137" t="s">
        <v>81</v>
      </c>
      <c r="D9" s="137" t="s">
        <v>81</v>
      </c>
      <c r="E9" s="137" t="s">
        <v>81</v>
      </c>
      <c r="F9" s="137" t="s">
        <v>81</v>
      </c>
      <c r="G9" s="137" t="s">
        <v>81</v>
      </c>
      <c r="H9" s="138">
        <f>SUM(InternationalTravel!$B9:$G9)</f>
        <v>0</v>
      </c>
      <c r="I9" s="136"/>
    </row>
    <row r="10" spans="1:9" customFormat="1">
      <c r="A10" s="136" t="s">
        <v>81</v>
      </c>
      <c r="B10" s="137" t="s">
        <v>81</v>
      </c>
      <c r="C10" s="137" t="s">
        <v>81</v>
      </c>
      <c r="D10" s="137" t="s">
        <v>81</v>
      </c>
      <c r="E10" s="137" t="s">
        <v>81</v>
      </c>
      <c r="F10" s="137" t="s">
        <v>81</v>
      </c>
      <c r="G10" s="137" t="s">
        <v>81</v>
      </c>
      <c r="H10" s="138">
        <f>SUM(InternationalTravel!$B10:$G10)</f>
        <v>0</v>
      </c>
      <c r="I10" s="136"/>
    </row>
    <row r="11" spans="1:9" customFormat="1">
      <c r="A11" s="136" t="s">
        <v>81</v>
      </c>
      <c r="B11" s="137" t="s">
        <v>81</v>
      </c>
      <c r="C11" s="137" t="s">
        <v>81</v>
      </c>
      <c r="D11" s="137" t="s">
        <v>81</v>
      </c>
      <c r="E11" s="137" t="s">
        <v>81</v>
      </c>
      <c r="F11" s="137" t="s">
        <v>81</v>
      </c>
      <c r="G11" s="137" t="s">
        <v>81</v>
      </c>
      <c r="H11" s="138">
        <f>SUM(InternationalTravel!$B11:$G11)</f>
        <v>0</v>
      </c>
      <c r="I11" s="136"/>
    </row>
    <row r="12" spans="1:9" customFormat="1">
      <c r="A12" s="136" t="s">
        <v>81</v>
      </c>
      <c r="B12" s="137" t="s">
        <v>81</v>
      </c>
      <c r="C12" s="137" t="s">
        <v>81</v>
      </c>
      <c r="D12" s="137" t="s">
        <v>81</v>
      </c>
      <c r="E12" s="137" t="s">
        <v>81</v>
      </c>
      <c r="F12" s="137" t="s">
        <v>81</v>
      </c>
      <c r="G12" s="137" t="s">
        <v>81</v>
      </c>
      <c r="H12" s="138">
        <f>SUM(InternationalTravel!$B12:$G12)</f>
        <v>0</v>
      </c>
      <c r="I12" s="136"/>
    </row>
    <row r="13" spans="1:9" customFormat="1">
      <c r="A13" s="136" t="s">
        <v>81</v>
      </c>
      <c r="B13" s="137" t="s">
        <v>81</v>
      </c>
      <c r="C13" s="137" t="s">
        <v>81</v>
      </c>
      <c r="D13" s="137" t="s">
        <v>81</v>
      </c>
      <c r="E13" s="137" t="s">
        <v>81</v>
      </c>
      <c r="F13" s="137" t="s">
        <v>81</v>
      </c>
      <c r="G13" s="137" t="s">
        <v>81</v>
      </c>
      <c r="H13" s="138">
        <f>SUM(InternationalTravel!$B13:$G13)</f>
        <v>0</v>
      </c>
      <c r="I13" s="136"/>
    </row>
    <row r="14" spans="1:9" customFormat="1">
      <c r="A14" s="136" t="s">
        <v>81</v>
      </c>
      <c r="B14" s="137" t="s">
        <v>81</v>
      </c>
      <c r="C14" s="137" t="s">
        <v>81</v>
      </c>
      <c r="D14" s="137" t="s">
        <v>81</v>
      </c>
      <c r="E14" s="137" t="s">
        <v>81</v>
      </c>
      <c r="F14" s="137" t="s">
        <v>81</v>
      </c>
      <c r="G14" s="137" t="s">
        <v>81</v>
      </c>
      <c r="H14" s="138">
        <f>SUM(InternationalTravel!$B14:$G14)</f>
        <v>0</v>
      </c>
      <c r="I14" s="136"/>
    </row>
    <row r="15" spans="1:9" customFormat="1">
      <c r="A15" s="136" t="s">
        <v>81</v>
      </c>
      <c r="B15" s="137" t="s">
        <v>81</v>
      </c>
      <c r="C15" s="137" t="s">
        <v>81</v>
      </c>
      <c r="D15" s="137" t="s">
        <v>81</v>
      </c>
      <c r="E15" s="137" t="s">
        <v>81</v>
      </c>
      <c r="F15" s="137" t="s">
        <v>81</v>
      </c>
      <c r="G15" s="137" t="s">
        <v>81</v>
      </c>
      <c r="H15" s="138">
        <f>SUM(InternationalTravel!$B15:$G15)</f>
        <v>0</v>
      </c>
      <c r="I15" s="136"/>
    </row>
    <row r="16" spans="1:9" customFormat="1">
      <c r="A16" s="136" t="s">
        <v>81</v>
      </c>
      <c r="B16" s="137" t="s">
        <v>81</v>
      </c>
      <c r="C16" s="137" t="s">
        <v>81</v>
      </c>
      <c r="D16" s="137" t="s">
        <v>81</v>
      </c>
      <c r="E16" s="137" t="s">
        <v>81</v>
      </c>
      <c r="F16" s="137" t="s">
        <v>81</v>
      </c>
      <c r="G16" s="137" t="s">
        <v>81</v>
      </c>
      <c r="H16" s="138">
        <f>SUM(InternationalTravel!$B16:$G16)</f>
        <v>0</v>
      </c>
      <c r="I16" s="136"/>
    </row>
    <row r="17" spans="1:9" customFormat="1">
      <c r="A17" s="136" t="s">
        <v>81</v>
      </c>
      <c r="B17" s="137" t="s">
        <v>81</v>
      </c>
      <c r="C17" s="137" t="s">
        <v>81</v>
      </c>
      <c r="D17" s="137" t="s">
        <v>81</v>
      </c>
      <c r="E17" s="137" t="s">
        <v>81</v>
      </c>
      <c r="F17" s="137" t="s">
        <v>81</v>
      </c>
      <c r="G17" s="137" t="s">
        <v>81</v>
      </c>
      <c r="H17" s="138">
        <f>SUM(InternationalTravel!$B17:$G17)</f>
        <v>0</v>
      </c>
      <c r="I17" s="136"/>
    </row>
    <row r="18" spans="1:9" customFormat="1">
      <c r="A18" s="136"/>
      <c r="B18" s="139"/>
      <c r="C18" s="139"/>
      <c r="D18" s="139"/>
      <c r="E18" s="139"/>
      <c r="F18" s="139"/>
      <c r="G18" s="139"/>
      <c r="H18" s="138">
        <f>SUM(InternationalTravel!$B18:$G18)</f>
        <v>0</v>
      </c>
      <c r="I18" s="136"/>
    </row>
    <row r="19" spans="1:9" customFormat="1">
      <c r="A19" s="136"/>
      <c r="B19" s="139"/>
      <c r="C19" s="139"/>
      <c r="D19" s="139"/>
      <c r="E19" s="139"/>
      <c r="F19" s="139"/>
      <c r="G19" s="139"/>
      <c r="H19" s="138">
        <f>SUM(InternationalTravel!$B19:$G19)</f>
        <v>0</v>
      </c>
      <c r="I19" s="136"/>
    </row>
    <row r="20" spans="1:9" customFormat="1">
      <c r="A20" s="136"/>
      <c r="B20" s="139"/>
      <c r="C20" s="139"/>
      <c r="D20" s="139"/>
      <c r="E20" s="139"/>
      <c r="F20" s="139"/>
      <c r="G20" s="139"/>
      <c r="H20" s="138">
        <f>SUM(InternationalTravel!$B20:$G20)</f>
        <v>0</v>
      </c>
      <c r="I20" s="136"/>
    </row>
    <row r="21" spans="1:9">
      <c r="A21" s="136" t="s">
        <v>81</v>
      </c>
      <c r="B21" s="137" t="s">
        <v>81</v>
      </c>
      <c r="C21" s="137" t="s">
        <v>81</v>
      </c>
      <c r="D21" s="137" t="s">
        <v>81</v>
      </c>
      <c r="E21" s="137" t="s">
        <v>81</v>
      </c>
      <c r="F21" s="137" t="s">
        <v>81</v>
      </c>
      <c r="G21" s="137" t="s">
        <v>81</v>
      </c>
      <c r="H21" s="138">
        <f>SUM(InternationalTravel!$B21:$G21)</f>
        <v>0</v>
      </c>
      <c r="I21" s="136"/>
    </row>
    <row r="22" spans="1:9">
      <c r="A22" s="140" t="s">
        <v>75</v>
      </c>
      <c r="B22" s="141">
        <f>SUBTOTAL(109,tbInternationalTravel[Year 1])</f>
        <v>0</v>
      </c>
      <c r="C22" s="141">
        <f>SUBTOTAL(109,tbInternationalTravel[Year 2])</f>
        <v>0</v>
      </c>
      <c r="D22" s="141">
        <f>SUBTOTAL(109,tbInternationalTravel[Year 3])</f>
        <v>0</v>
      </c>
      <c r="E22" s="141">
        <f>SUBTOTAL(109,tbInternationalTravel[Year 4])</f>
        <v>0</v>
      </c>
      <c r="F22" s="141">
        <f>SUBTOTAL(109,tbInternationalTravel[Year 5])</f>
        <v>0</v>
      </c>
      <c r="G22" s="143">
        <f>SUBTOTAL(109,tbInternationalTravel[Year 6])</f>
        <v>0</v>
      </c>
      <c r="H22" s="143">
        <f>SUM(tbInternationalTravel[[#Totals],[Year 1]:[Year 6]])</f>
        <v>0</v>
      </c>
      <c r="I22" s="140"/>
    </row>
  </sheetData>
  <sheetProtection sheet="1" objects="1" scenarios="1" formatCells="0" formatColumns="0" insertRows="0"/>
  <dataConsolidate/>
  <mergeCells count="2">
    <mergeCell ref="A1:I1"/>
    <mergeCell ref="A2:H2"/>
  </mergeCells>
  <conditionalFormatting sqref="A1:I22">
    <cfRule type="expression" dxfId="45" priority="1">
      <formula>AND(CELL("protect",A1),Check_Locked)</formula>
    </cfRule>
  </conditionalFormatting>
  <hyperlinks>
    <hyperlink ref="I2" r:id="rId1"/>
  </hyperlinks>
  <printOptions horizontalCentered="1"/>
  <pageMargins left="0.3" right="0.3" top="0.3" bottom="0.3" header="0.3" footer="0.3"/>
  <pageSetup scale="82" fitToHeight="0"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3" t="s">
        <v>12</v>
      </c>
      <c r="B1" s="194"/>
      <c r="C1" s="194"/>
      <c r="D1" s="194"/>
      <c r="E1" s="194"/>
      <c r="F1" s="194"/>
      <c r="G1" s="194"/>
      <c r="H1" s="194"/>
      <c r="I1" s="195"/>
    </row>
    <row r="2" spans="1:9" ht="53.25" customHeight="1">
      <c r="A2" s="205" t="s">
        <v>13</v>
      </c>
      <c r="B2" s="206"/>
      <c r="C2" s="206"/>
      <c r="D2" s="206"/>
      <c r="E2" s="206"/>
      <c r="F2" s="206"/>
      <c r="G2" s="206"/>
      <c r="H2" s="206"/>
      <c r="I2" s="207"/>
    </row>
    <row r="3" spans="1:9" ht="15" customHeight="1" thickBot="1">
      <c r="A3" s="47" t="s">
        <v>8</v>
      </c>
      <c r="B3" s="45" t="s">
        <v>7</v>
      </c>
      <c r="C3" s="45" t="s">
        <v>6</v>
      </c>
      <c r="D3" s="45" t="s">
        <v>5</v>
      </c>
      <c r="E3" s="45" t="s">
        <v>4</v>
      </c>
      <c r="F3" s="48" t="s">
        <v>3</v>
      </c>
      <c r="G3" s="48" t="s">
        <v>50</v>
      </c>
      <c r="H3" s="48" t="s">
        <v>2</v>
      </c>
      <c r="I3" s="49" t="s">
        <v>1</v>
      </c>
    </row>
    <row r="4" spans="1:9" customFormat="1">
      <c r="A4" s="136" t="s">
        <v>81</v>
      </c>
      <c r="B4" s="137" t="s">
        <v>81</v>
      </c>
      <c r="C4" s="137" t="s">
        <v>81</v>
      </c>
      <c r="D4" s="137" t="s">
        <v>81</v>
      </c>
      <c r="E4" s="137" t="s">
        <v>81</v>
      </c>
      <c r="F4" s="137" t="s">
        <v>81</v>
      </c>
      <c r="G4" s="137" t="s">
        <v>81</v>
      </c>
      <c r="H4" s="138">
        <f>SUM(Training!$B4:$G4)</f>
        <v>0</v>
      </c>
      <c r="I4" s="136"/>
    </row>
    <row r="5" spans="1:9" customFormat="1">
      <c r="A5" s="136" t="s">
        <v>81</v>
      </c>
      <c r="B5" s="137" t="s">
        <v>81</v>
      </c>
      <c r="C5" s="137" t="s">
        <v>81</v>
      </c>
      <c r="D5" s="137" t="s">
        <v>81</v>
      </c>
      <c r="E5" s="137" t="s">
        <v>81</v>
      </c>
      <c r="F5" s="137" t="s">
        <v>81</v>
      </c>
      <c r="G5" s="137" t="s">
        <v>81</v>
      </c>
      <c r="H5" s="138">
        <f>SUM(Training!$B5:$G5)</f>
        <v>0</v>
      </c>
      <c r="I5" s="136"/>
    </row>
    <row r="6" spans="1:9" customFormat="1">
      <c r="A6" s="136" t="s">
        <v>81</v>
      </c>
      <c r="B6" s="137" t="s">
        <v>81</v>
      </c>
      <c r="C6" s="137" t="s">
        <v>81</v>
      </c>
      <c r="D6" s="137" t="s">
        <v>81</v>
      </c>
      <c r="E6" s="137" t="s">
        <v>81</v>
      </c>
      <c r="F6" s="137" t="s">
        <v>81</v>
      </c>
      <c r="G6" s="137" t="s">
        <v>81</v>
      </c>
      <c r="H6" s="138">
        <f>SUM(Training!$B6:$G6)</f>
        <v>0</v>
      </c>
      <c r="I6" s="136"/>
    </row>
    <row r="7" spans="1:9" customFormat="1">
      <c r="A7" s="136" t="s">
        <v>81</v>
      </c>
      <c r="B7" s="137" t="s">
        <v>81</v>
      </c>
      <c r="C7" s="137" t="s">
        <v>81</v>
      </c>
      <c r="D7" s="137" t="s">
        <v>81</v>
      </c>
      <c r="E7" s="137" t="s">
        <v>81</v>
      </c>
      <c r="F7" s="137" t="s">
        <v>81</v>
      </c>
      <c r="G7" s="137" t="s">
        <v>81</v>
      </c>
      <c r="H7" s="138">
        <f>SUM(Training!$B7:$G7)</f>
        <v>0</v>
      </c>
      <c r="I7" s="136"/>
    </row>
    <row r="8" spans="1:9" customFormat="1">
      <c r="A8" s="136" t="s">
        <v>81</v>
      </c>
      <c r="B8" s="137" t="s">
        <v>81</v>
      </c>
      <c r="C8" s="137" t="s">
        <v>81</v>
      </c>
      <c r="D8" s="137" t="s">
        <v>81</v>
      </c>
      <c r="E8" s="137" t="s">
        <v>81</v>
      </c>
      <c r="F8" s="137" t="s">
        <v>81</v>
      </c>
      <c r="G8" s="137" t="s">
        <v>81</v>
      </c>
      <c r="H8" s="138">
        <f>SUM(Training!$B8:$G8)</f>
        <v>0</v>
      </c>
      <c r="I8" s="136"/>
    </row>
    <row r="9" spans="1:9" customFormat="1">
      <c r="A9" s="136" t="s">
        <v>81</v>
      </c>
      <c r="B9" s="137" t="s">
        <v>81</v>
      </c>
      <c r="C9" s="137" t="s">
        <v>81</v>
      </c>
      <c r="D9" s="137" t="s">
        <v>81</v>
      </c>
      <c r="E9" s="137" t="s">
        <v>81</v>
      </c>
      <c r="F9" s="137" t="s">
        <v>81</v>
      </c>
      <c r="G9" s="137" t="s">
        <v>81</v>
      </c>
      <c r="H9" s="138">
        <f>SUM(Training!$B9:$G9)</f>
        <v>0</v>
      </c>
      <c r="I9" s="136"/>
    </row>
    <row r="10" spans="1:9" customFormat="1">
      <c r="A10" s="136" t="s">
        <v>81</v>
      </c>
      <c r="B10" s="137" t="s">
        <v>81</v>
      </c>
      <c r="C10" s="137" t="s">
        <v>81</v>
      </c>
      <c r="D10" s="137" t="s">
        <v>81</v>
      </c>
      <c r="E10" s="137" t="s">
        <v>81</v>
      </c>
      <c r="F10" s="137" t="s">
        <v>81</v>
      </c>
      <c r="G10" s="137" t="s">
        <v>81</v>
      </c>
      <c r="H10" s="138">
        <f>SUM(Training!$B10:$G10)</f>
        <v>0</v>
      </c>
      <c r="I10" s="136"/>
    </row>
    <row r="11" spans="1:9" customFormat="1">
      <c r="A11" s="136" t="s">
        <v>81</v>
      </c>
      <c r="B11" s="137" t="s">
        <v>81</v>
      </c>
      <c r="C11" s="137" t="s">
        <v>81</v>
      </c>
      <c r="D11" s="137" t="s">
        <v>81</v>
      </c>
      <c r="E11" s="137" t="s">
        <v>81</v>
      </c>
      <c r="F11" s="137" t="s">
        <v>81</v>
      </c>
      <c r="G11" s="137" t="s">
        <v>81</v>
      </c>
      <c r="H11" s="138">
        <f>SUM(Training!$B11:$G11)</f>
        <v>0</v>
      </c>
      <c r="I11" s="136"/>
    </row>
    <row r="12" spans="1:9" customFormat="1">
      <c r="A12" s="136" t="s">
        <v>81</v>
      </c>
      <c r="B12" s="137" t="s">
        <v>81</v>
      </c>
      <c r="C12" s="137" t="s">
        <v>81</v>
      </c>
      <c r="D12" s="137" t="s">
        <v>81</v>
      </c>
      <c r="E12" s="137" t="s">
        <v>81</v>
      </c>
      <c r="F12" s="137" t="s">
        <v>81</v>
      </c>
      <c r="G12" s="137" t="s">
        <v>81</v>
      </c>
      <c r="H12" s="138">
        <f>SUM(Training!$B12:$G12)</f>
        <v>0</v>
      </c>
      <c r="I12" s="136"/>
    </row>
    <row r="13" spans="1:9" customFormat="1">
      <c r="A13" s="136" t="s">
        <v>81</v>
      </c>
      <c r="B13" s="137" t="s">
        <v>81</v>
      </c>
      <c r="C13" s="137" t="s">
        <v>81</v>
      </c>
      <c r="D13" s="137" t="s">
        <v>81</v>
      </c>
      <c r="E13" s="137" t="s">
        <v>81</v>
      </c>
      <c r="F13" s="137" t="s">
        <v>81</v>
      </c>
      <c r="G13" s="137" t="s">
        <v>81</v>
      </c>
      <c r="H13" s="138">
        <f>SUM(Training!$B13:$G13)</f>
        <v>0</v>
      </c>
      <c r="I13" s="136"/>
    </row>
    <row r="14" spans="1:9" customFormat="1">
      <c r="A14" s="136" t="s">
        <v>81</v>
      </c>
      <c r="B14" s="137" t="s">
        <v>81</v>
      </c>
      <c r="C14" s="137" t="s">
        <v>81</v>
      </c>
      <c r="D14" s="137" t="s">
        <v>81</v>
      </c>
      <c r="E14" s="137" t="s">
        <v>81</v>
      </c>
      <c r="F14" s="137" t="s">
        <v>81</v>
      </c>
      <c r="G14" s="137" t="s">
        <v>81</v>
      </c>
      <c r="H14" s="138">
        <f>SUM(Training!$B14:$G14)</f>
        <v>0</v>
      </c>
      <c r="I14" s="136"/>
    </row>
    <row r="15" spans="1:9" customFormat="1">
      <c r="A15" s="136" t="s">
        <v>81</v>
      </c>
      <c r="B15" s="137" t="s">
        <v>81</v>
      </c>
      <c r="C15" s="137" t="s">
        <v>81</v>
      </c>
      <c r="D15" s="137" t="s">
        <v>81</v>
      </c>
      <c r="E15" s="137" t="s">
        <v>81</v>
      </c>
      <c r="F15" s="137" t="s">
        <v>81</v>
      </c>
      <c r="G15" s="137" t="s">
        <v>81</v>
      </c>
      <c r="H15" s="138">
        <f>SUM(Training!$B15:$G15)</f>
        <v>0</v>
      </c>
      <c r="I15" s="136"/>
    </row>
    <row r="16" spans="1:9" customFormat="1">
      <c r="A16" s="136" t="s">
        <v>81</v>
      </c>
      <c r="B16" s="137" t="s">
        <v>81</v>
      </c>
      <c r="C16" s="137" t="s">
        <v>81</v>
      </c>
      <c r="D16" s="137" t="s">
        <v>81</v>
      </c>
      <c r="E16" s="137" t="s">
        <v>81</v>
      </c>
      <c r="F16" s="137" t="s">
        <v>81</v>
      </c>
      <c r="G16" s="137" t="s">
        <v>81</v>
      </c>
      <c r="H16" s="138">
        <f>SUM(Training!$B16:$G16)</f>
        <v>0</v>
      </c>
      <c r="I16" s="136"/>
    </row>
    <row r="17" spans="1:9" customFormat="1">
      <c r="A17" s="136"/>
      <c r="B17" s="139"/>
      <c r="C17" s="139"/>
      <c r="D17" s="139"/>
      <c r="E17" s="139"/>
      <c r="F17" s="139"/>
      <c r="G17" s="139"/>
      <c r="H17" s="138">
        <f>SUM(Training!$B17:$G17)</f>
        <v>0</v>
      </c>
      <c r="I17" s="136"/>
    </row>
    <row r="18" spans="1:9" customFormat="1">
      <c r="A18" s="136"/>
      <c r="B18" s="139"/>
      <c r="C18" s="139"/>
      <c r="D18" s="139"/>
      <c r="E18" s="139"/>
      <c r="F18" s="139"/>
      <c r="G18" s="139"/>
      <c r="H18" s="138">
        <f>SUM(Training!$B18:$G18)</f>
        <v>0</v>
      </c>
      <c r="I18" s="136"/>
    </row>
    <row r="19" spans="1:9" customFormat="1">
      <c r="A19" s="136"/>
      <c r="B19" s="139"/>
      <c r="C19" s="139"/>
      <c r="D19" s="139"/>
      <c r="E19" s="139"/>
      <c r="F19" s="139"/>
      <c r="G19" s="139"/>
      <c r="H19" s="138">
        <f>SUM(Training!$B19:$G19)</f>
        <v>0</v>
      </c>
      <c r="I19" s="136"/>
    </row>
    <row r="20" spans="1:9" customFormat="1">
      <c r="A20" s="136" t="s">
        <v>81</v>
      </c>
      <c r="B20" s="137" t="s">
        <v>81</v>
      </c>
      <c r="C20" s="137" t="s">
        <v>81</v>
      </c>
      <c r="D20" s="137" t="s">
        <v>81</v>
      </c>
      <c r="E20" s="137" t="s">
        <v>81</v>
      </c>
      <c r="F20" s="137" t="s">
        <v>81</v>
      </c>
      <c r="G20" s="137" t="s">
        <v>81</v>
      </c>
      <c r="H20" s="138">
        <f>SUM(Training!$B20:$G20)</f>
        <v>0</v>
      </c>
      <c r="I20" s="136"/>
    </row>
    <row r="21" spans="1:9" customFormat="1">
      <c r="A21" s="136" t="s">
        <v>81</v>
      </c>
      <c r="B21" s="137" t="s">
        <v>81</v>
      </c>
      <c r="C21" s="137" t="s">
        <v>81</v>
      </c>
      <c r="D21" s="137" t="s">
        <v>81</v>
      </c>
      <c r="E21" s="137" t="s">
        <v>81</v>
      </c>
      <c r="F21" s="137" t="s">
        <v>81</v>
      </c>
      <c r="G21" s="137" t="s">
        <v>81</v>
      </c>
      <c r="H21" s="138">
        <f>SUM(Training!$B21:$G21)</f>
        <v>0</v>
      </c>
      <c r="I21" s="136"/>
    </row>
    <row r="22" spans="1:9" customFormat="1">
      <c r="A22" s="140" t="s">
        <v>76</v>
      </c>
      <c r="B22" s="141">
        <f>SUBTOTAL(109,tbTraining[Year 1])</f>
        <v>0</v>
      </c>
      <c r="C22" s="141">
        <f>SUBTOTAL(109,tbTraining[Year 2])</f>
        <v>0</v>
      </c>
      <c r="D22" s="141">
        <f>SUBTOTAL(109,tbTraining[Year 3])</f>
        <v>0</v>
      </c>
      <c r="E22" s="141">
        <f>SUBTOTAL(109,tbTraining[Year 4])</f>
        <v>0</v>
      </c>
      <c r="F22" s="141">
        <f>SUBTOTAL(109,tbTraining[Year 5])</f>
        <v>0</v>
      </c>
      <c r="G22" s="143">
        <f>SUBTOTAL(109,tbTraining[Year 6])</f>
        <v>0</v>
      </c>
      <c r="H22" s="143">
        <f>SUM(tbTraining[[#Totals],[Year 1]:[Year 6]])</f>
        <v>0</v>
      </c>
      <c r="I22" s="140"/>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44"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3" t="s">
        <v>14</v>
      </c>
      <c r="B1" s="194"/>
      <c r="C1" s="194"/>
      <c r="D1" s="194"/>
      <c r="E1" s="194"/>
      <c r="F1" s="194"/>
      <c r="G1" s="194"/>
      <c r="H1" s="194"/>
      <c r="I1" s="195"/>
    </row>
    <row r="2" spans="1:9" ht="50.25" customHeight="1">
      <c r="A2" s="198" t="s">
        <v>456</v>
      </c>
      <c r="B2" s="197"/>
      <c r="C2" s="197"/>
      <c r="D2" s="197"/>
      <c r="E2" s="197"/>
      <c r="F2" s="197"/>
      <c r="G2" s="197"/>
      <c r="H2" s="197"/>
      <c r="I2" s="199"/>
    </row>
    <row r="3" spans="1:9" ht="15" customHeight="1" thickBot="1">
      <c r="A3" s="50" t="s">
        <v>8</v>
      </c>
      <c r="B3" s="45" t="s">
        <v>7</v>
      </c>
      <c r="C3" s="45" t="s">
        <v>6</v>
      </c>
      <c r="D3" s="45" t="s">
        <v>5</v>
      </c>
      <c r="E3" s="45" t="s">
        <v>4</v>
      </c>
      <c r="F3" s="48" t="s">
        <v>3</v>
      </c>
      <c r="G3" s="48" t="s">
        <v>50</v>
      </c>
      <c r="H3" s="45" t="s">
        <v>2</v>
      </c>
      <c r="I3" s="49" t="s">
        <v>1</v>
      </c>
    </row>
    <row r="4" spans="1:9">
      <c r="A4" s="136" t="s">
        <v>81</v>
      </c>
      <c r="B4" s="137" t="s">
        <v>81</v>
      </c>
      <c r="C4" s="137" t="s">
        <v>81</v>
      </c>
      <c r="D4" s="137" t="s">
        <v>81</v>
      </c>
      <c r="E4" s="137" t="s">
        <v>81</v>
      </c>
      <c r="F4" s="137" t="s">
        <v>81</v>
      </c>
      <c r="G4" s="137" t="s">
        <v>81</v>
      </c>
      <c r="H4" s="138">
        <f>SUM(Research!$B4:$G4)</f>
        <v>0</v>
      </c>
      <c r="I4" s="136"/>
    </row>
    <row r="5" spans="1:9">
      <c r="A5" s="136" t="s">
        <v>81</v>
      </c>
      <c r="B5" s="137" t="s">
        <v>81</v>
      </c>
      <c r="C5" s="137" t="s">
        <v>81</v>
      </c>
      <c r="D5" s="137" t="s">
        <v>81</v>
      </c>
      <c r="E5" s="137" t="s">
        <v>81</v>
      </c>
      <c r="F5" s="137" t="s">
        <v>81</v>
      </c>
      <c r="G5" s="137" t="s">
        <v>81</v>
      </c>
      <c r="H5" s="138">
        <f>SUM(Research!$B5:$G5)</f>
        <v>0</v>
      </c>
      <c r="I5" s="136"/>
    </row>
    <row r="6" spans="1:9">
      <c r="A6" s="136" t="s">
        <v>81</v>
      </c>
      <c r="B6" s="137" t="s">
        <v>81</v>
      </c>
      <c r="C6" s="137" t="s">
        <v>81</v>
      </c>
      <c r="D6" s="137" t="s">
        <v>81</v>
      </c>
      <c r="E6" s="137" t="s">
        <v>81</v>
      </c>
      <c r="F6" s="137" t="s">
        <v>81</v>
      </c>
      <c r="G6" s="137" t="s">
        <v>81</v>
      </c>
      <c r="H6" s="138">
        <f>SUM(Research!$B6:$G6)</f>
        <v>0</v>
      </c>
      <c r="I6" s="136"/>
    </row>
    <row r="7" spans="1:9">
      <c r="A7" s="136" t="s">
        <v>81</v>
      </c>
      <c r="B7" s="137" t="s">
        <v>81</v>
      </c>
      <c r="C7" s="137" t="s">
        <v>81</v>
      </c>
      <c r="D7" s="137" t="s">
        <v>81</v>
      </c>
      <c r="E7" s="137" t="s">
        <v>81</v>
      </c>
      <c r="F7" s="137" t="s">
        <v>81</v>
      </c>
      <c r="G7" s="137" t="s">
        <v>81</v>
      </c>
      <c r="H7" s="138">
        <f>SUM(Research!$B7:$G7)</f>
        <v>0</v>
      </c>
      <c r="I7" s="136"/>
    </row>
    <row r="8" spans="1:9">
      <c r="A8" s="136" t="s">
        <v>81</v>
      </c>
      <c r="B8" s="137" t="s">
        <v>81</v>
      </c>
      <c r="C8" s="137" t="s">
        <v>81</v>
      </c>
      <c r="D8" s="137" t="s">
        <v>81</v>
      </c>
      <c r="E8" s="137" t="s">
        <v>81</v>
      </c>
      <c r="F8" s="137" t="s">
        <v>81</v>
      </c>
      <c r="G8" s="137" t="s">
        <v>81</v>
      </c>
      <c r="H8" s="138">
        <f>SUM(Research!$B8:$G8)</f>
        <v>0</v>
      </c>
      <c r="I8" s="136"/>
    </row>
    <row r="9" spans="1:9">
      <c r="A9" s="136" t="s">
        <v>81</v>
      </c>
      <c r="B9" s="137" t="s">
        <v>81</v>
      </c>
      <c r="C9" s="137" t="s">
        <v>81</v>
      </c>
      <c r="D9" s="137" t="s">
        <v>81</v>
      </c>
      <c r="E9" s="137" t="s">
        <v>81</v>
      </c>
      <c r="F9" s="137" t="s">
        <v>81</v>
      </c>
      <c r="G9" s="137" t="s">
        <v>81</v>
      </c>
      <c r="H9" s="138">
        <f>SUM(Research!$B9:$G9)</f>
        <v>0</v>
      </c>
      <c r="I9" s="136"/>
    </row>
    <row r="10" spans="1:9">
      <c r="A10" s="136" t="s">
        <v>81</v>
      </c>
      <c r="B10" s="137" t="s">
        <v>81</v>
      </c>
      <c r="C10" s="137" t="s">
        <v>81</v>
      </c>
      <c r="D10" s="137" t="s">
        <v>81</v>
      </c>
      <c r="E10" s="137" t="s">
        <v>81</v>
      </c>
      <c r="F10" s="137" t="s">
        <v>81</v>
      </c>
      <c r="G10" s="137" t="s">
        <v>81</v>
      </c>
      <c r="H10" s="138">
        <f>SUM(Research!$B10:$G10)</f>
        <v>0</v>
      </c>
      <c r="I10" s="136"/>
    </row>
    <row r="11" spans="1:9">
      <c r="A11" s="136" t="s">
        <v>81</v>
      </c>
      <c r="B11" s="137" t="s">
        <v>81</v>
      </c>
      <c r="C11" s="137" t="s">
        <v>81</v>
      </c>
      <c r="D11" s="137" t="s">
        <v>81</v>
      </c>
      <c r="E11" s="137" t="s">
        <v>81</v>
      </c>
      <c r="F11" s="137" t="s">
        <v>81</v>
      </c>
      <c r="G11" s="137" t="s">
        <v>81</v>
      </c>
      <c r="H11" s="138">
        <f>SUM(Research!$B11:$G11)</f>
        <v>0</v>
      </c>
      <c r="I11" s="136"/>
    </row>
    <row r="12" spans="1:9">
      <c r="A12" s="136" t="s">
        <v>81</v>
      </c>
      <c r="B12" s="137" t="s">
        <v>81</v>
      </c>
      <c r="C12" s="137" t="s">
        <v>81</v>
      </c>
      <c r="D12" s="137" t="s">
        <v>81</v>
      </c>
      <c r="E12" s="137" t="s">
        <v>81</v>
      </c>
      <c r="F12" s="137" t="s">
        <v>81</v>
      </c>
      <c r="G12" s="137" t="s">
        <v>81</v>
      </c>
      <c r="H12" s="138">
        <f>SUM(Research!$B12:$G12)</f>
        <v>0</v>
      </c>
      <c r="I12" s="136"/>
    </row>
    <row r="13" spans="1:9">
      <c r="A13" s="136" t="s">
        <v>81</v>
      </c>
      <c r="B13" s="137" t="s">
        <v>81</v>
      </c>
      <c r="C13" s="137" t="s">
        <v>81</v>
      </c>
      <c r="D13" s="137" t="s">
        <v>81</v>
      </c>
      <c r="E13" s="137" t="s">
        <v>81</v>
      </c>
      <c r="F13" s="137" t="s">
        <v>81</v>
      </c>
      <c r="G13" s="137" t="s">
        <v>81</v>
      </c>
      <c r="H13" s="138">
        <f>SUM(Research!$B13:$G13)</f>
        <v>0</v>
      </c>
      <c r="I13" s="136"/>
    </row>
    <row r="14" spans="1:9">
      <c r="A14" s="136" t="s">
        <v>81</v>
      </c>
      <c r="B14" s="137" t="s">
        <v>81</v>
      </c>
      <c r="C14" s="137" t="s">
        <v>81</v>
      </c>
      <c r="D14" s="137" t="s">
        <v>81</v>
      </c>
      <c r="E14" s="137" t="s">
        <v>81</v>
      </c>
      <c r="F14" s="137" t="s">
        <v>81</v>
      </c>
      <c r="G14" s="137" t="s">
        <v>81</v>
      </c>
      <c r="H14" s="138">
        <f>SUM(Research!$B14:$G14)</f>
        <v>0</v>
      </c>
      <c r="I14" s="136"/>
    </row>
    <row r="15" spans="1:9">
      <c r="A15" s="136" t="s">
        <v>81</v>
      </c>
      <c r="B15" s="137" t="s">
        <v>81</v>
      </c>
      <c r="C15" s="137" t="s">
        <v>81</v>
      </c>
      <c r="D15" s="137" t="s">
        <v>81</v>
      </c>
      <c r="E15" s="137" t="s">
        <v>81</v>
      </c>
      <c r="F15" s="137" t="s">
        <v>81</v>
      </c>
      <c r="G15" s="137" t="s">
        <v>81</v>
      </c>
      <c r="H15" s="138">
        <f>SUM(Research!$B15:$G15)</f>
        <v>0</v>
      </c>
      <c r="I15" s="136"/>
    </row>
    <row r="16" spans="1:9">
      <c r="A16" s="136" t="s">
        <v>81</v>
      </c>
      <c r="B16" s="137" t="s">
        <v>81</v>
      </c>
      <c r="C16" s="137" t="s">
        <v>81</v>
      </c>
      <c r="D16" s="137" t="s">
        <v>81</v>
      </c>
      <c r="E16" s="137" t="s">
        <v>81</v>
      </c>
      <c r="F16" s="137" t="s">
        <v>81</v>
      </c>
      <c r="G16" s="137" t="s">
        <v>81</v>
      </c>
      <c r="H16" s="138">
        <f>SUM(Research!$B16:$G16)</f>
        <v>0</v>
      </c>
      <c r="I16" s="136"/>
    </row>
    <row r="17" spans="1:9">
      <c r="A17" s="136"/>
      <c r="B17" s="139"/>
      <c r="C17" s="139"/>
      <c r="D17" s="139"/>
      <c r="E17" s="139"/>
      <c r="F17" s="139"/>
      <c r="G17" s="139"/>
      <c r="H17" s="138">
        <f>SUM(Research!$B17:$G17)</f>
        <v>0</v>
      </c>
      <c r="I17" s="136"/>
    </row>
    <row r="18" spans="1:9">
      <c r="A18" s="136"/>
      <c r="B18" s="139"/>
      <c r="C18" s="139"/>
      <c r="D18" s="139"/>
      <c r="E18" s="139"/>
      <c r="F18" s="139"/>
      <c r="G18" s="139"/>
      <c r="H18" s="138">
        <f>SUM(Research!$B18:$G18)</f>
        <v>0</v>
      </c>
      <c r="I18" s="136"/>
    </row>
    <row r="19" spans="1:9">
      <c r="A19" s="136"/>
      <c r="B19" s="139"/>
      <c r="C19" s="139"/>
      <c r="D19" s="139"/>
      <c r="E19" s="139"/>
      <c r="F19" s="139"/>
      <c r="G19" s="139"/>
      <c r="H19" s="138">
        <f>SUM(Research!$B19:$G19)</f>
        <v>0</v>
      </c>
      <c r="I19" s="136"/>
    </row>
    <row r="20" spans="1:9">
      <c r="A20" s="136" t="s">
        <v>81</v>
      </c>
      <c r="B20" s="137" t="s">
        <v>81</v>
      </c>
      <c r="C20" s="137" t="s">
        <v>81</v>
      </c>
      <c r="D20" s="137" t="s">
        <v>81</v>
      </c>
      <c r="E20" s="137" t="s">
        <v>81</v>
      </c>
      <c r="F20" s="137" t="s">
        <v>81</v>
      </c>
      <c r="G20" s="137" t="s">
        <v>81</v>
      </c>
      <c r="H20" s="138">
        <f>SUM(Research!$B20:$G20)</f>
        <v>0</v>
      </c>
      <c r="I20" s="136"/>
    </row>
    <row r="21" spans="1:9">
      <c r="A21" s="136" t="s">
        <v>81</v>
      </c>
      <c r="B21" s="137" t="s">
        <v>81</v>
      </c>
      <c r="C21" s="137" t="s">
        <v>81</v>
      </c>
      <c r="D21" s="137" t="s">
        <v>81</v>
      </c>
      <c r="E21" s="137" t="s">
        <v>81</v>
      </c>
      <c r="F21" s="137" t="s">
        <v>81</v>
      </c>
      <c r="G21" s="137" t="s">
        <v>81</v>
      </c>
      <c r="H21" s="138">
        <f>SUM(Research!$B21:$G21)</f>
        <v>0</v>
      </c>
      <c r="I21" s="136"/>
    </row>
    <row r="22" spans="1:9">
      <c r="A22" s="140" t="s">
        <v>77</v>
      </c>
      <c r="B22" s="141">
        <f>SUBTOTAL(109,tbResearch[Year 1])</f>
        <v>0</v>
      </c>
      <c r="C22" s="141">
        <f>SUBTOTAL(109,tbResearch[Year 2])</f>
        <v>0</v>
      </c>
      <c r="D22" s="141">
        <f>SUBTOTAL(109,tbResearch[Year 3])</f>
        <v>0</v>
      </c>
      <c r="E22" s="141">
        <f>SUBTOTAL(109,tbResearch[Year 4])</f>
        <v>0</v>
      </c>
      <c r="F22" s="141">
        <f>SUBTOTAL(109,tbResearch[Year 5])</f>
        <v>0</v>
      </c>
      <c r="G22" s="143">
        <f>SUBTOTAL(109,tbResearch[Year 6])</f>
        <v>0</v>
      </c>
      <c r="H22" s="143">
        <f>SUM(tbResearch[[#Totals],[Year 1]:[Year 6]])</f>
        <v>0</v>
      </c>
      <c r="I22" s="140"/>
    </row>
    <row r="23" spans="1:9">
      <c r="A23" s="149"/>
      <c r="B23"/>
      <c r="C23"/>
      <c r="D23"/>
      <c r="E23"/>
      <c r="F23"/>
      <c r="G23"/>
      <c r="H23"/>
      <c r="I23"/>
    </row>
    <row r="24" spans="1:9" ht="15" thickBot="1">
      <c r="A24"/>
      <c r="B24"/>
      <c r="C24"/>
      <c r="D24"/>
      <c r="E24"/>
      <c r="F24"/>
      <c r="G24"/>
      <c r="H24"/>
      <c r="I24"/>
    </row>
    <row r="25" spans="1:9" ht="15" thickBot="1">
      <c r="A25" s="193" t="s">
        <v>452</v>
      </c>
      <c r="B25" s="194"/>
      <c r="C25" s="194"/>
      <c r="D25" s="194"/>
      <c r="E25" s="194"/>
      <c r="F25" s="194"/>
      <c r="G25" s="194"/>
      <c r="H25" s="194"/>
      <c r="I25" s="195"/>
    </row>
    <row r="26" spans="1:9">
      <c r="A26" s="149" t="s">
        <v>455</v>
      </c>
    </row>
    <row r="27" spans="1:9" ht="15" thickBot="1">
      <c r="A27" s="149"/>
    </row>
    <row r="28" spans="1:9" ht="15" thickBot="1">
      <c r="A28" s="147" t="s">
        <v>450</v>
      </c>
      <c r="B28" s="147" t="s">
        <v>451</v>
      </c>
    </row>
    <row r="29" spans="1:9">
      <c r="A29" s="144"/>
      <c r="B29" s="145"/>
    </row>
    <row r="30" spans="1:9">
      <c r="A30" s="144"/>
      <c r="B30" s="145"/>
    </row>
    <row r="31" spans="1:9">
      <c r="A31" s="144"/>
      <c r="B31" s="145"/>
    </row>
    <row r="32" spans="1:9">
      <c r="A32" s="144"/>
      <c r="B32" s="145"/>
    </row>
    <row r="33" spans="1:2">
      <c r="A33" s="144"/>
      <c r="B33" s="145"/>
    </row>
    <row r="34" spans="1:2">
      <c r="A34" s="144"/>
      <c r="B34" s="145"/>
    </row>
    <row r="35" spans="1:2">
      <c r="A35" s="144"/>
      <c r="B35" s="145"/>
    </row>
    <row r="36" spans="1:2">
      <c r="A36" s="144"/>
      <c r="B36" s="145"/>
    </row>
    <row r="37" spans="1:2">
      <c r="A37" s="144"/>
      <c r="B37" s="145"/>
    </row>
    <row r="38" spans="1:2">
      <c r="A38" s="144"/>
      <c r="B38" s="145"/>
    </row>
    <row r="39" spans="1:2" ht="15" thickBot="1">
      <c r="A39" s="144"/>
      <c r="B39" s="145"/>
    </row>
    <row r="40" spans="1:2" ht="29.4" thickTop="1">
      <c r="A40" s="148" t="s">
        <v>453</v>
      </c>
      <c r="B40" s="146">
        <f>SUBTOTAL(109,B29:B39)</f>
        <v>0</v>
      </c>
    </row>
  </sheetData>
  <sheetProtection formatCells="0" formatColumns="0" insertRows="0"/>
  <dataConsolidate/>
  <mergeCells count="3">
    <mergeCell ref="A1:I1"/>
    <mergeCell ref="A2:I2"/>
    <mergeCell ref="A25:I25"/>
  </mergeCells>
  <conditionalFormatting sqref="A1:I22">
    <cfRule type="expression" dxfId="43" priority="16">
      <formula>AND(CELL("protect",A1),Check_Locked)</formula>
    </cfRule>
  </conditionalFormatting>
  <conditionalFormatting sqref="A25:I25">
    <cfRule type="expression" dxfId="42" priority="15">
      <formula>AND(CELL("protect",A25),Check_Locked)</formula>
    </cfRule>
  </conditionalFormatting>
  <conditionalFormatting sqref="A28">
    <cfRule type="expression" dxfId="41" priority="14">
      <formula>AND(CELL("protect",A28),Check_Locked)</formula>
    </cfRule>
  </conditionalFormatting>
  <conditionalFormatting sqref="B28">
    <cfRule type="expression" dxfId="40" priority="13">
      <formula>AND(CELL("protect",B28),Check_Locked)</formula>
    </cfRule>
  </conditionalFormatting>
  <conditionalFormatting sqref="A29:B29">
    <cfRule type="expression" dxfId="39" priority="12">
      <formula>AND(CELL("protect",A29),Check_Locked)</formula>
    </cfRule>
  </conditionalFormatting>
  <conditionalFormatting sqref="A30:B30">
    <cfRule type="expression" dxfId="38" priority="11">
      <formula>AND(CELL("protect",A30),Check_Locked)</formula>
    </cfRule>
  </conditionalFormatting>
  <conditionalFormatting sqref="A31:B31">
    <cfRule type="expression" dxfId="37" priority="10">
      <formula>AND(CELL("protect",A31),Check_Locked)</formula>
    </cfRule>
  </conditionalFormatting>
  <conditionalFormatting sqref="A32:B32">
    <cfRule type="expression" dxfId="36" priority="9">
      <formula>AND(CELL("protect",A32),Check_Locked)</formula>
    </cfRule>
  </conditionalFormatting>
  <conditionalFormatting sqref="A33:B33">
    <cfRule type="expression" dxfId="35" priority="8">
      <formula>AND(CELL("protect",A33),Check_Locked)</formula>
    </cfRule>
  </conditionalFormatting>
  <conditionalFormatting sqref="A34:B34">
    <cfRule type="expression" dxfId="34" priority="7">
      <formula>AND(CELL("protect",A34),Check_Locked)</formula>
    </cfRule>
  </conditionalFormatting>
  <conditionalFormatting sqref="A35:B35">
    <cfRule type="expression" dxfId="33" priority="6">
      <formula>AND(CELL("protect",A35),Check_Locked)</formula>
    </cfRule>
  </conditionalFormatting>
  <conditionalFormatting sqref="A36:B36">
    <cfRule type="expression" dxfId="32" priority="5">
      <formula>AND(CELL("protect",A36),Check_Locked)</formula>
    </cfRule>
  </conditionalFormatting>
  <conditionalFormatting sqref="A37:B37">
    <cfRule type="expression" dxfId="31" priority="4">
      <formula>AND(CELL("protect",A37),Check_Locked)</formula>
    </cfRule>
  </conditionalFormatting>
  <conditionalFormatting sqref="A38:B38">
    <cfRule type="expression" dxfId="30" priority="3">
      <formula>AND(CELL("protect",A38),Check_Locked)</formula>
    </cfRule>
  </conditionalFormatting>
  <conditionalFormatting sqref="A39:B39">
    <cfRule type="expression" dxfId="29" priority="2">
      <formula>AND(CELL("protect",A39),Check_Locked)</formula>
    </cfRule>
  </conditionalFormatting>
  <conditionalFormatting sqref="A40:B40">
    <cfRule type="expression" dxfId="28"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5"/>
  <sheetViews>
    <sheetView zoomScaleNormal="100" workbookViewId="0">
      <selection activeCell="C28" sqref="C28"/>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60.6640625" style="1" customWidth="1"/>
    <col min="10" max="16384" width="8.88671875" style="1"/>
  </cols>
  <sheetData>
    <row r="1" spans="1:9" ht="15" thickBot="1">
      <c r="A1" s="193" t="s">
        <v>15</v>
      </c>
      <c r="B1" s="194"/>
      <c r="C1" s="194"/>
      <c r="D1" s="194"/>
      <c r="E1" s="194"/>
      <c r="F1" s="194"/>
      <c r="G1" s="194"/>
      <c r="H1" s="194"/>
      <c r="I1" s="195"/>
    </row>
    <row r="2" spans="1:9" ht="55.5" customHeight="1">
      <c r="A2" s="205" t="s">
        <v>448</v>
      </c>
      <c r="B2" s="206"/>
      <c r="C2" s="206"/>
      <c r="D2" s="206"/>
      <c r="E2" s="206"/>
      <c r="F2" s="206"/>
      <c r="G2" s="206"/>
      <c r="H2" s="206"/>
      <c r="I2" s="207"/>
    </row>
    <row r="3" spans="1:9" ht="15" customHeight="1" thickBot="1">
      <c r="A3" s="50" t="s">
        <v>8</v>
      </c>
      <c r="B3" s="45" t="s">
        <v>7</v>
      </c>
      <c r="C3" s="45" t="s">
        <v>6</v>
      </c>
      <c r="D3" s="45" t="s">
        <v>5</v>
      </c>
      <c r="E3" s="45" t="s">
        <v>4</v>
      </c>
      <c r="F3" s="48" t="s">
        <v>3</v>
      </c>
      <c r="G3" s="48" t="s">
        <v>50</v>
      </c>
      <c r="H3" s="45" t="s">
        <v>2</v>
      </c>
      <c r="I3" s="49" t="s">
        <v>1</v>
      </c>
    </row>
    <row r="4" spans="1:9" ht="14.4" customHeight="1">
      <c r="A4" s="136" t="s">
        <v>449</v>
      </c>
      <c r="B4" s="137"/>
      <c r="C4" s="137"/>
      <c r="D4" s="137"/>
      <c r="E4" s="137"/>
      <c r="F4" s="137"/>
      <c r="G4" s="137" t="s">
        <v>81</v>
      </c>
      <c r="H4" s="138">
        <f>SUM('Indirect Costs'!$B4:$G4)</f>
        <v>0</v>
      </c>
      <c r="I4" s="136"/>
    </row>
    <row r="5" spans="1:9">
      <c r="A5" s="136" t="s">
        <v>81</v>
      </c>
      <c r="B5" s="137" t="s">
        <v>81</v>
      </c>
      <c r="C5" s="137"/>
      <c r="D5" s="137"/>
      <c r="E5" s="137"/>
      <c r="F5" s="137"/>
      <c r="G5" s="137" t="s">
        <v>81</v>
      </c>
      <c r="H5" s="138">
        <f>SUM('Indirect Costs'!$B5:$G5)</f>
        <v>0</v>
      </c>
      <c r="I5" s="136"/>
    </row>
    <row r="6" spans="1:9">
      <c r="A6" s="136" t="s">
        <v>81</v>
      </c>
      <c r="B6" s="137" t="s">
        <v>81</v>
      </c>
      <c r="C6" s="137"/>
      <c r="D6" s="137"/>
      <c r="E6" s="137"/>
      <c r="F6" s="137"/>
      <c r="G6" s="137" t="s">
        <v>81</v>
      </c>
      <c r="H6" s="138">
        <f>SUM('Indirect Costs'!$B6:$G6)</f>
        <v>0</v>
      </c>
      <c r="I6" s="136"/>
    </row>
    <row r="7" spans="1:9">
      <c r="A7" s="136" t="s">
        <v>81</v>
      </c>
      <c r="B7" s="137" t="s">
        <v>81</v>
      </c>
      <c r="C7" s="137"/>
      <c r="D7" s="137"/>
      <c r="E7" s="137"/>
      <c r="F7" s="137"/>
      <c r="G7" s="137" t="s">
        <v>81</v>
      </c>
      <c r="H7" s="138">
        <f>SUM('Indirect Costs'!$B7:$G7)</f>
        <v>0</v>
      </c>
      <c r="I7" s="136"/>
    </row>
    <row r="8" spans="1:9">
      <c r="A8" s="136" t="s">
        <v>81</v>
      </c>
      <c r="B8" s="137" t="s">
        <v>81</v>
      </c>
      <c r="C8" s="137"/>
      <c r="D8" s="137"/>
      <c r="E8" s="137"/>
      <c r="F8" s="137"/>
      <c r="G8" s="137" t="s">
        <v>81</v>
      </c>
      <c r="H8" s="138">
        <f>SUM('Indirect Costs'!$B8:$G8)</f>
        <v>0</v>
      </c>
      <c r="I8" s="136"/>
    </row>
    <row r="9" spans="1:9">
      <c r="A9" s="136" t="s">
        <v>81</v>
      </c>
      <c r="B9" s="137" t="s">
        <v>81</v>
      </c>
      <c r="C9" s="137"/>
      <c r="D9" s="137"/>
      <c r="E9" s="137"/>
      <c r="F9" s="137"/>
      <c r="G9" s="137" t="s">
        <v>81</v>
      </c>
      <c r="H9" s="138">
        <f>SUM('Indirect Costs'!$B9:$G9)</f>
        <v>0</v>
      </c>
      <c r="I9" s="136"/>
    </row>
    <row r="10" spans="1:9">
      <c r="A10" s="136" t="s">
        <v>81</v>
      </c>
      <c r="B10" s="137" t="s">
        <v>81</v>
      </c>
      <c r="C10" s="137" t="s">
        <v>81</v>
      </c>
      <c r="D10" s="137" t="s">
        <v>81</v>
      </c>
      <c r="E10" s="137" t="s">
        <v>81</v>
      </c>
      <c r="F10" s="137" t="s">
        <v>81</v>
      </c>
      <c r="G10" s="137" t="s">
        <v>81</v>
      </c>
      <c r="H10" s="138">
        <f>SUM('Indirect Costs'!$B10:$G10)</f>
        <v>0</v>
      </c>
      <c r="I10" s="136"/>
    </row>
    <row r="11" spans="1:9">
      <c r="A11" s="136" t="s">
        <v>81</v>
      </c>
      <c r="B11" s="137" t="s">
        <v>81</v>
      </c>
      <c r="C11" s="137" t="s">
        <v>81</v>
      </c>
      <c r="D11" s="137" t="s">
        <v>81</v>
      </c>
      <c r="E11" s="137" t="s">
        <v>81</v>
      </c>
      <c r="F11" s="137" t="s">
        <v>81</v>
      </c>
      <c r="G11" s="137" t="s">
        <v>81</v>
      </c>
      <c r="H11" s="138">
        <f>SUM('Indirect Costs'!$B11:$G11)</f>
        <v>0</v>
      </c>
      <c r="I11" s="136"/>
    </row>
    <row r="12" spans="1:9">
      <c r="A12" s="136" t="s">
        <v>81</v>
      </c>
      <c r="B12" s="137" t="s">
        <v>81</v>
      </c>
      <c r="C12" s="137" t="s">
        <v>81</v>
      </c>
      <c r="D12" s="137" t="s">
        <v>81</v>
      </c>
      <c r="E12" s="137" t="s">
        <v>81</v>
      </c>
      <c r="F12" s="137" t="s">
        <v>81</v>
      </c>
      <c r="G12" s="137" t="s">
        <v>81</v>
      </c>
      <c r="H12" s="138">
        <f>SUM('Indirect Costs'!$B12:$G12)</f>
        <v>0</v>
      </c>
      <c r="I12" s="136"/>
    </row>
    <row r="13" spans="1:9">
      <c r="A13" s="136" t="s">
        <v>81</v>
      </c>
      <c r="B13" s="137" t="s">
        <v>81</v>
      </c>
      <c r="C13" s="137" t="s">
        <v>81</v>
      </c>
      <c r="D13" s="137" t="s">
        <v>81</v>
      </c>
      <c r="E13" s="137" t="s">
        <v>81</v>
      </c>
      <c r="F13" s="137" t="s">
        <v>81</v>
      </c>
      <c r="G13" s="137" t="s">
        <v>81</v>
      </c>
      <c r="H13" s="138">
        <f>SUM('Indirect Costs'!$B13:$G13)</f>
        <v>0</v>
      </c>
      <c r="I13" s="136"/>
    </row>
    <row r="14" spans="1:9">
      <c r="A14" s="136" t="s">
        <v>81</v>
      </c>
      <c r="B14" s="137" t="s">
        <v>81</v>
      </c>
      <c r="C14" s="137" t="s">
        <v>81</v>
      </c>
      <c r="D14" s="137" t="s">
        <v>81</v>
      </c>
      <c r="E14" s="137" t="s">
        <v>81</v>
      </c>
      <c r="F14" s="137" t="s">
        <v>81</v>
      </c>
      <c r="G14" s="137" t="s">
        <v>81</v>
      </c>
      <c r="H14" s="138">
        <f>SUM('Indirect Costs'!$B14:$G14)</f>
        <v>0</v>
      </c>
      <c r="I14" s="136"/>
    </row>
    <row r="15" spans="1:9">
      <c r="A15" s="136" t="s">
        <v>81</v>
      </c>
      <c r="B15" s="137" t="s">
        <v>81</v>
      </c>
      <c r="C15" s="137" t="s">
        <v>81</v>
      </c>
      <c r="D15" s="137" t="s">
        <v>81</v>
      </c>
      <c r="E15" s="137" t="s">
        <v>81</v>
      </c>
      <c r="F15" s="137" t="s">
        <v>81</v>
      </c>
      <c r="G15" s="137" t="s">
        <v>81</v>
      </c>
      <c r="H15" s="138">
        <f>SUM('Indirect Costs'!$B15:$G15)</f>
        <v>0</v>
      </c>
      <c r="I15" s="136"/>
    </row>
    <row r="16" spans="1:9">
      <c r="A16" s="136" t="s">
        <v>81</v>
      </c>
      <c r="B16" s="137" t="s">
        <v>81</v>
      </c>
      <c r="C16" s="137" t="s">
        <v>81</v>
      </c>
      <c r="D16" s="137" t="s">
        <v>81</v>
      </c>
      <c r="E16" s="137" t="s">
        <v>81</v>
      </c>
      <c r="F16" s="137" t="s">
        <v>81</v>
      </c>
      <c r="G16" s="137" t="s">
        <v>81</v>
      </c>
      <c r="H16" s="138">
        <f>SUM('Indirect Costs'!$B16:$G16)</f>
        <v>0</v>
      </c>
      <c r="I16" s="136"/>
    </row>
    <row r="17" spans="1:9">
      <c r="A17" s="136"/>
      <c r="B17" s="139"/>
      <c r="C17" s="139"/>
      <c r="D17" s="139"/>
      <c r="E17" s="139"/>
      <c r="F17" s="139"/>
      <c r="G17" s="139"/>
      <c r="H17" s="138">
        <f>SUM('Indirect Costs'!$B17:$G17)</f>
        <v>0</v>
      </c>
      <c r="I17" s="136"/>
    </row>
    <row r="18" spans="1:9">
      <c r="A18" s="136"/>
      <c r="B18" s="139"/>
      <c r="C18" s="139"/>
      <c r="D18" s="139"/>
      <c r="E18" s="139"/>
      <c r="F18" s="139"/>
      <c r="G18" s="139"/>
      <c r="H18" s="138">
        <f>SUM('Indirect Costs'!$B18:$G18)</f>
        <v>0</v>
      </c>
      <c r="I18" s="136"/>
    </row>
    <row r="19" spans="1:9">
      <c r="A19" s="136"/>
      <c r="B19" s="139"/>
      <c r="C19" s="139"/>
      <c r="D19" s="139"/>
      <c r="E19" s="139"/>
      <c r="F19" s="139"/>
      <c r="G19" s="139"/>
      <c r="H19" s="138">
        <f>SUM('Indirect Costs'!$B19:$G19)</f>
        <v>0</v>
      </c>
      <c r="I19" s="136"/>
    </row>
    <row r="20" spans="1:9">
      <c r="A20" s="136" t="s">
        <v>81</v>
      </c>
      <c r="B20" s="137" t="s">
        <v>81</v>
      </c>
      <c r="C20" s="137" t="s">
        <v>81</v>
      </c>
      <c r="D20" s="137" t="s">
        <v>81</v>
      </c>
      <c r="E20" s="137" t="s">
        <v>81</v>
      </c>
      <c r="F20" s="137" t="s">
        <v>81</v>
      </c>
      <c r="G20" s="137" t="s">
        <v>81</v>
      </c>
      <c r="H20" s="138">
        <f>SUM('Indirect Costs'!$B20:$G20)</f>
        <v>0</v>
      </c>
      <c r="I20" s="136"/>
    </row>
    <row r="21" spans="1:9">
      <c r="A21" s="136" t="s">
        <v>81</v>
      </c>
      <c r="B21" s="137" t="s">
        <v>81</v>
      </c>
      <c r="C21" s="137" t="s">
        <v>81</v>
      </c>
      <c r="D21" s="137" t="s">
        <v>81</v>
      </c>
      <c r="E21" s="137" t="s">
        <v>81</v>
      </c>
      <c r="F21" s="137" t="s">
        <v>81</v>
      </c>
      <c r="G21" s="137" t="s">
        <v>81</v>
      </c>
      <c r="H21" s="138">
        <f>SUM('Indirect Costs'!$B21:$G21)</f>
        <v>0</v>
      </c>
      <c r="I21" s="136"/>
    </row>
    <row r="22" spans="1:9">
      <c r="A22" s="140" t="s">
        <v>78</v>
      </c>
      <c r="B22" s="141">
        <f>SUBTOTAL(109,tbIndirectCosts[Year 1])</f>
        <v>0</v>
      </c>
      <c r="C22" s="141">
        <f>SUBTOTAL(109,tbIndirectCosts[Year 2])</f>
        <v>0</v>
      </c>
      <c r="D22" s="141">
        <f>SUBTOTAL(109,tbIndirectCosts[Year 3])</f>
        <v>0</v>
      </c>
      <c r="E22" s="141">
        <f>SUBTOTAL(109,tbIndirectCosts[Year 4])</f>
        <v>0</v>
      </c>
      <c r="F22" s="141">
        <f>SUBTOTAL(109,tbIndirectCosts[Year 5])</f>
        <v>0</v>
      </c>
      <c r="G22" s="142">
        <f>SUBTOTAL(109,tbIndirectCosts[Year 6])</f>
        <v>0</v>
      </c>
      <c r="H22" s="142">
        <f>SUM(tbIndirectCosts[[#Totals],[Year 1]:[Year 6]])</f>
        <v>0</v>
      </c>
      <c r="I22" s="140"/>
    </row>
    <row r="23" spans="1:9">
      <c r="B23" s="32"/>
      <c r="C23" s="32"/>
      <c r="D23" s="32"/>
      <c r="E23" s="32"/>
      <c r="F23" s="32"/>
      <c r="G23" s="31"/>
    </row>
    <row r="24" spans="1:9">
      <c r="F24" s="3"/>
      <c r="G24" s="3"/>
    </row>
    <row r="25" spans="1:9" ht="18.75" customHeight="1"/>
  </sheetData>
  <sheetProtection formatCells="0" formatColumns="0" insertRows="0"/>
  <dataConsolidate/>
  <mergeCells count="2">
    <mergeCell ref="A1:I1"/>
    <mergeCell ref="A2:I2"/>
  </mergeCells>
  <conditionalFormatting sqref="A1:I22">
    <cfRule type="expression" dxfId="27" priority="19">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AC16"/>
  <sheetViews>
    <sheetView zoomScaleNormal="100" workbookViewId="0">
      <selection activeCell="E23" sqref="E23"/>
    </sheetView>
  </sheetViews>
  <sheetFormatPr defaultColWidth="8.88671875" defaultRowHeight="14.4"/>
  <cols>
    <col min="1" max="1" width="12.33203125" style="1" customWidth="1"/>
    <col min="2" max="2" width="8.88671875" style="1"/>
    <col min="3" max="3" width="13" style="1" customWidth="1"/>
    <col min="4" max="4" width="8.88671875" style="1"/>
    <col min="5" max="5" width="35.44140625" style="1" customWidth="1"/>
    <col min="6" max="6" width="35.33203125" style="1" customWidth="1"/>
    <col min="7" max="16384" width="8.88671875" style="1"/>
  </cols>
  <sheetData>
    <row r="1" spans="1:29" ht="15.75" customHeight="1" thickBot="1">
      <c r="A1" s="193" t="s">
        <v>16</v>
      </c>
      <c r="B1" s="194"/>
      <c r="C1" s="194"/>
      <c r="D1" s="194"/>
      <c r="E1" s="194"/>
      <c r="F1" s="195"/>
    </row>
    <row r="2" spans="1:29" ht="15" customHeight="1" thickBot="1">
      <c r="A2" s="56" t="s">
        <v>17</v>
      </c>
      <c r="B2" s="57"/>
      <c r="C2" s="57"/>
      <c r="D2" s="57"/>
      <c r="E2" s="57"/>
      <c r="F2" s="58"/>
    </row>
    <row r="3" spans="1:29" ht="24.6" customHeight="1" thickBot="1">
      <c r="A3" s="208" t="s">
        <v>18</v>
      </c>
      <c r="B3" s="212" t="s">
        <v>79</v>
      </c>
      <c r="C3" s="210" t="s">
        <v>19</v>
      </c>
      <c r="D3" s="211"/>
      <c r="E3" s="51" t="s">
        <v>20</v>
      </c>
      <c r="F3" s="52" t="s">
        <v>21</v>
      </c>
    </row>
    <row r="4" spans="1:29">
      <c r="A4" s="209"/>
      <c r="B4" s="213"/>
      <c r="C4" s="53" t="s">
        <v>22</v>
      </c>
      <c r="D4" s="54" t="s">
        <v>23</v>
      </c>
      <c r="E4" s="54" t="s">
        <v>24</v>
      </c>
      <c r="F4" s="55" t="s">
        <v>25</v>
      </c>
    </row>
    <row r="5" spans="1:29">
      <c r="A5" s="4"/>
      <c r="B5" s="5"/>
      <c r="C5" s="5"/>
      <c r="D5" s="6"/>
      <c r="E5" s="7"/>
      <c r="F5" s="7"/>
    </row>
    <row r="6" spans="1:29">
      <c r="A6" s="4"/>
      <c r="B6" s="5"/>
      <c r="C6" s="5"/>
      <c r="D6" s="8"/>
      <c r="E6" s="7"/>
      <c r="F6" s="7"/>
    </row>
    <row r="7" spans="1:29">
      <c r="A7" s="9"/>
      <c r="B7" s="7"/>
      <c r="C7" s="10"/>
      <c r="D7" s="8"/>
      <c r="E7" s="7"/>
      <c r="F7" s="7"/>
    </row>
    <row r="8" spans="1:29">
      <c r="A8" s="9"/>
      <c r="B8" s="7"/>
      <c r="C8" s="10"/>
      <c r="D8" s="8"/>
      <c r="E8" s="7"/>
      <c r="F8" s="7"/>
    </row>
    <row r="9" spans="1:29">
      <c r="A9" s="9"/>
      <c r="B9" s="7"/>
      <c r="C9" s="10"/>
      <c r="D9" s="8"/>
      <c r="E9" s="7"/>
      <c r="F9" s="7"/>
    </row>
    <row r="10" spans="1:29">
      <c r="A10" s="9"/>
      <c r="B10" s="7"/>
      <c r="C10" s="10"/>
      <c r="D10" s="8"/>
      <c r="E10" s="7"/>
      <c r="F10" s="7"/>
    </row>
    <row r="11" spans="1:29">
      <c r="A11" s="9"/>
      <c r="B11" s="7"/>
      <c r="C11" s="10"/>
      <c r="D11" s="8"/>
      <c r="E11" s="7"/>
      <c r="F11" s="7"/>
    </row>
    <row r="12" spans="1:29">
      <c r="A12" s="9"/>
      <c r="B12" s="7"/>
      <c r="C12" s="10"/>
      <c r="D12" s="8"/>
      <c r="E12" s="7"/>
      <c r="F12" s="7"/>
    </row>
    <row r="13" spans="1:29">
      <c r="A13" s="9"/>
      <c r="B13" s="7"/>
      <c r="C13" s="10"/>
      <c r="D13" s="8"/>
      <c r="E13" s="7"/>
      <c r="F13" s="7"/>
    </row>
    <row r="16" spans="1:29">
      <c r="C16" s="2"/>
      <c r="AC16" s="2"/>
    </row>
  </sheetData>
  <sheetProtection formatCells="0" insertRows="0"/>
  <dataConsolidate/>
  <mergeCells count="4">
    <mergeCell ref="A1:F1"/>
    <mergeCell ref="A3:A4"/>
    <mergeCell ref="C3:D3"/>
    <mergeCell ref="B3:B4"/>
  </mergeCells>
  <conditionalFormatting sqref="A5:F13">
    <cfRule type="expression" dxfId="26" priority="2" stopIfTrue="1">
      <formula>MOD(ROW(),2)=0</formula>
    </cfRule>
  </conditionalFormatting>
  <conditionalFormatting sqref="A1:F13">
    <cfRule type="expression" dxfId="25" priority="1">
      <formula>AND(CELL("protect",A1),Check_Locked)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214" t="s">
        <v>26</v>
      </c>
      <c r="B1" s="215"/>
      <c r="C1" s="215"/>
      <c r="D1" s="215"/>
      <c r="E1" s="215"/>
      <c r="F1" s="216"/>
    </row>
    <row r="2" spans="1:14" ht="63.75" customHeight="1" thickBot="1">
      <c r="A2" s="217" t="s">
        <v>67</v>
      </c>
      <c r="B2" s="218"/>
      <c r="C2" s="218"/>
      <c r="D2" s="218"/>
      <c r="E2" s="218"/>
      <c r="F2" s="219"/>
      <c r="H2" s="11"/>
    </row>
    <row r="3" spans="1:14" ht="22.5" customHeight="1">
      <c r="A3" s="86" t="s">
        <v>68</v>
      </c>
      <c r="B3" s="87" t="s">
        <v>27</v>
      </c>
      <c r="C3" s="88" t="s">
        <v>23</v>
      </c>
      <c r="D3" s="59"/>
      <c r="E3" s="225" t="s">
        <v>80</v>
      </c>
      <c r="F3" s="226"/>
    </row>
    <row r="4" spans="1:14" ht="17.100000000000001" customHeight="1">
      <c r="A4" s="89" t="s">
        <v>7</v>
      </c>
      <c r="B4" s="60"/>
      <c r="C4" s="90"/>
      <c r="D4" s="13"/>
      <c r="E4" s="221"/>
      <c r="F4" s="222"/>
    </row>
    <row r="5" spans="1:14" ht="17.100000000000001" customHeight="1">
      <c r="A5" s="91" t="s">
        <v>6</v>
      </c>
      <c r="B5" s="61"/>
      <c r="C5" s="92"/>
      <c r="D5" s="13"/>
      <c r="E5" s="221"/>
      <c r="F5" s="222"/>
      <c r="I5" s="220"/>
      <c r="J5" s="220"/>
      <c r="K5" s="220"/>
      <c r="L5" s="220"/>
      <c r="M5" s="220"/>
      <c r="N5" s="220"/>
    </row>
    <row r="6" spans="1:14" ht="17.100000000000001" customHeight="1">
      <c r="A6" s="89" t="s">
        <v>5</v>
      </c>
      <c r="B6" s="60"/>
      <c r="C6" s="90"/>
      <c r="D6" s="13"/>
      <c r="E6" s="221"/>
      <c r="F6" s="222"/>
    </row>
    <row r="7" spans="1:14" ht="17.100000000000001" customHeight="1">
      <c r="A7" s="91" t="s">
        <v>4</v>
      </c>
      <c r="B7" s="61"/>
      <c r="C7" s="92"/>
      <c r="D7" s="13"/>
      <c r="E7" s="221"/>
      <c r="F7" s="222"/>
    </row>
    <row r="8" spans="1:14" ht="17.100000000000001" customHeight="1">
      <c r="A8" s="89" t="s">
        <v>3</v>
      </c>
      <c r="B8" s="60"/>
      <c r="C8" s="90"/>
      <c r="D8" s="13"/>
      <c r="E8" s="221"/>
      <c r="F8" s="222"/>
    </row>
    <row r="9" spans="1:14" ht="17.100000000000001" hidden="1" customHeight="1" thickBot="1">
      <c r="A9" s="93" t="s">
        <v>50</v>
      </c>
      <c r="B9" s="62"/>
      <c r="C9" s="94"/>
      <c r="D9" s="13"/>
      <c r="E9" s="221"/>
      <c r="F9" s="222"/>
    </row>
    <row r="10" spans="1:14" ht="20.100000000000001" customHeight="1" thickBot="1">
      <c r="A10" s="95" t="s">
        <v>28</v>
      </c>
      <c r="B10" s="96">
        <f>SUM(B4:B8)</f>
        <v>0</v>
      </c>
      <c r="C10" s="97"/>
      <c r="D10" s="13"/>
      <c r="E10" s="223"/>
      <c r="F10" s="224"/>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24"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9"/>
  <sheetViews>
    <sheetView zoomScaleNormal="100" workbookViewId="0">
      <selection activeCell="B4" sqref="B4"/>
    </sheetView>
  </sheetViews>
  <sheetFormatPr defaultColWidth="8.88671875" defaultRowHeight="14.4"/>
  <cols>
    <col min="1" max="1" width="19.44140625" style="1" customWidth="1"/>
    <col min="2" max="4" width="24.44140625" style="1" customWidth="1"/>
    <col min="5" max="5" width="13.5546875" style="1" customWidth="1"/>
    <col min="6" max="16384" width="8.88671875" style="1"/>
  </cols>
  <sheetData>
    <row r="1" spans="1:5" ht="15" customHeight="1" thickBot="1">
      <c r="A1" s="193" t="s">
        <v>29</v>
      </c>
      <c r="B1" s="194"/>
      <c r="C1" s="194"/>
      <c r="D1" s="194"/>
      <c r="E1" s="195"/>
    </row>
    <row r="2" spans="1:5" ht="40.200000000000003" customHeight="1" thickBot="1">
      <c r="A2" s="198" t="s">
        <v>30</v>
      </c>
      <c r="B2" s="197"/>
      <c r="C2" s="197"/>
      <c r="D2" s="197"/>
      <c r="E2" s="199"/>
    </row>
    <row r="3" spans="1:5" ht="15" thickBot="1">
      <c r="A3" s="64" t="s">
        <v>31</v>
      </c>
      <c r="B3" s="65" t="s">
        <v>32</v>
      </c>
      <c r="C3" s="65" t="s">
        <v>33</v>
      </c>
      <c r="D3" s="66" t="s">
        <v>34</v>
      </c>
      <c r="E3" s="99" t="b">
        <f>AND(OR(B5=C5,C5=""),OR(C5=D5,D5=""))</f>
        <v>1</v>
      </c>
    </row>
    <row r="4" spans="1:5" ht="18" customHeight="1" thickBot="1">
      <c r="A4" s="67" t="s">
        <v>35</v>
      </c>
      <c r="B4" s="15"/>
      <c r="C4" s="16"/>
      <c r="D4" s="63"/>
      <c r="E4" s="17"/>
    </row>
    <row r="5" spans="1:5" ht="18" customHeight="1" thickBot="1">
      <c r="A5" s="68" t="s">
        <v>36</v>
      </c>
      <c r="B5" s="18"/>
      <c r="C5" s="18"/>
      <c r="D5" s="19"/>
      <c r="E5" s="20" t="s">
        <v>37</v>
      </c>
    </row>
    <row r="6" spans="1:5" ht="15.6" thickTop="1" thickBot="1">
      <c r="A6" s="21" t="s">
        <v>38</v>
      </c>
      <c r="B6" s="22"/>
      <c r="C6" s="22"/>
      <c r="D6" s="23"/>
      <c r="E6" s="24">
        <f>IF(E$3,SUM(B6:D6),"N/A")</f>
        <v>0</v>
      </c>
    </row>
    <row r="7" spans="1:5" ht="15" thickBot="1">
      <c r="A7" s="21" t="s">
        <v>39</v>
      </c>
      <c r="B7" s="22"/>
      <c r="C7" s="22"/>
      <c r="D7" s="23"/>
      <c r="E7" s="24">
        <f t="shared" ref="E7:E14" si="0">IF(E$3,SUM(B7:D7),"N/A")</f>
        <v>0</v>
      </c>
    </row>
    <row r="8" spans="1:5" ht="15" thickBot="1">
      <c r="A8" s="21" t="s">
        <v>40</v>
      </c>
      <c r="B8" s="22"/>
      <c r="C8" s="22"/>
      <c r="D8" s="23"/>
      <c r="E8" s="24">
        <f t="shared" si="0"/>
        <v>0</v>
      </c>
    </row>
    <row r="9" spans="1:5" ht="15" thickBot="1">
      <c r="A9" s="21" t="s">
        <v>41</v>
      </c>
      <c r="B9" s="22"/>
      <c r="C9" s="22"/>
      <c r="D9" s="23"/>
      <c r="E9" s="24">
        <f t="shared" si="0"/>
        <v>0</v>
      </c>
    </row>
    <row r="10" spans="1:5" ht="15" thickBot="1">
      <c r="A10" s="21" t="s">
        <v>42</v>
      </c>
      <c r="B10" s="22"/>
      <c r="C10" s="22"/>
      <c r="D10" s="23"/>
      <c r="E10" s="24">
        <f t="shared" si="0"/>
        <v>0</v>
      </c>
    </row>
    <row r="11" spans="1:5" ht="15" thickBot="1">
      <c r="A11" s="21" t="s">
        <v>43</v>
      </c>
      <c r="B11" s="22"/>
      <c r="C11" s="22"/>
      <c r="D11" s="23"/>
      <c r="E11" s="24">
        <f t="shared" si="0"/>
        <v>0</v>
      </c>
    </row>
    <row r="12" spans="1:5" ht="15" thickBot="1">
      <c r="A12" s="21" t="s">
        <v>44</v>
      </c>
      <c r="B12" s="22"/>
      <c r="C12" s="22"/>
      <c r="D12" s="23"/>
      <c r="E12" s="24">
        <f t="shared" si="0"/>
        <v>0</v>
      </c>
    </row>
    <row r="13" spans="1:5" ht="15" thickBot="1">
      <c r="A13" s="25" t="s">
        <v>45</v>
      </c>
      <c r="B13" s="26"/>
      <c r="C13" s="26"/>
      <c r="D13" s="27"/>
      <c r="E13" s="24">
        <f t="shared" si="0"/>
        <v>0</v>
      </c>
    </row>
    <row r="14" spans="1:5" ht="21.6" thickTop="1" thickBot="1">
      <c r="A14" s="69" t="s">
        <v>46</v>
      </c>
      <c r="B14" s="70">
        <f>SUM(B$6:B$13)</f>
        <v>0</v>
      </c>
      <c r="C14" s="70">
        <f>SUM(C$6:C$13)</f>
        <v>0</v>
      </c>
      <c r="D14" s="70">
        <f>SUM(D$6:D$13)</f>
        <v>0</v>
      </c>
      <c r="E14" s="71">
        <f t="shared" si="0"/>
        <v>0</v>
      </c>
    </row>
    <row r="15" spans="1:5" ht="18" customHeight="1">
      <c r="A15" s="28" t="s">
        <v>47</v>
      </c>
      <c r="B15" s="14"/>
      <c r="C15" s="14"/>
      <c r="D15" s="14"/>
      <c r="E15" s="14"/>
    </row>
    <row r="16" spans="1:5" ht="18" customHeight="1">
      <c r="A16" s="29" t="s">
        <v>48</v>
      </c>
      <c r="C16" s="30"/>
      <c r="D16" s="30"/>
      <c r="E16" s="14"/>
    </row>
    <row r="17" spans="2:29">
      <c r="B17" s="227" t="s">
        <v>49</v>
      </c>
      <c r="C17" s="227"/>
      <c r="D17" s="227"/>
    </row>
    <row r="19" spans="2:29">
      <c r="C19" s="2"/>
      <c r="AC19" s="2"/>
    </row>
  </sheetData>
  <sheetProtection sheet="1" objects="1" scenarios="1" formatCells="0" selectLockedCells="1"/>
  <dataConsolidate/>
  <mergeCells count="3">
    <mergeCell ref="A1:E1"/>
    <mergeCell ref="A2:E2"/>
    <mergeCell ref="B17:D17"/>
  </mergeCells>
  <conditionalFormatting sqref="A6:E13">
    <cfRule type="expression" dxfId="23" priority="2">
      <formula>MOD(ROW(),2)=0</formula>
    </cfRule>
  </conditionalFormatting>
  <conditionalFormatting sqref="A1:E17">
    <cfRule type="expression" dxfId="22" priority="1">
      <formula>AND(CELL("protect",A1),Check_Locked)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103" customWidth="1"/>
    <col min="2" max="2" width="9.109375" style="103"/>
    <col min="3" max="3" width="9.109375" style="117"/>
    <col min="4" max="4" width="17.88671875" style="103" customWidth="1"/>
    <col min="5" max="5" width="14.6640625" style="103" customWidth="1"/>
    <col min="6" max="9" width="9.109375" style="103"/>
    <col min="10" max="10" width="17.5546875" style="103" customWidth="1"/>
    <col min="11" max="16384" width="9.109375" style="103"/>
  </cols>
  <sheetData>
    <row r="1" spans="1:11" ht="14.4">
      <c r="A1" s="100" t="s">
        <v>83</v>
      </c>
      <c r="B1" s="100"/>
      <c r="C1" s="101"/>
      <c r="D1" s="100"/>
      <c r="E1"/>
      <c r="F1"/>
      <c r="G1" s="100" t="s">
        <v>84</v>
      </c>
      <c r="H1" s="100"/>
      <c r="I1" s="100"/>
      <c r="J1" s="102"/>
      <c r="K1" s="100"/>
    </row>
    <row r="2" spans="1:11" ht="14.4">
      <c r="A2" s="104" t="s">
        <v>85</v>
      </c>
      <c r="B2" s="105" t="s">
        <v>86</v>
      </c>
      <c r="C2" s="101"/>
      <c r="E2"/>
      <c r="F2"/>
      <c r="G2" s="106" t="s">
        <v>87</v>
      </c>
      <c r="H2" s="106">
        <v>1</v>
      </c>
      <c r="I2" s="107"/>
      <c r="J2" s="100"/>
      <c r="K2" s="100"/>
    </row>
    <row r="3" spans="1:11" ht="14.4">
      <c r="A3" s="104" t="s">
        <v>88</v>
      </c>
      <c r="B3" s="105" t="s">
        <v>89</v>
      </c>
      <c r="C3" s="101"/>
      <c r="E3"/>
      <c r="F3"/>
      <c r="G3" s="106" t="s">
        <v>90</v>
      </c>
      <c r="H3" s="106">
        <v>0</v>
      </c>
      <c r="I3" s="100"/>
      <c r="J3" s="100"/>
      <c r="K3" s="100"/>
    </row>
    <row r="4" spans="1:11" ht="14.4">
      <c r="A4" s="104" t="s">
        <v>91</v>
      </c>
      <c r="B4" s="105" t="s">
        <v>92</v>
      </c>
      <c r="C4" s="101"/>
      <c r="E4"/>
      <c r="F4"/>
      <c r="G4" s="107"/>
      <c r="H4" s="107"/>
      <c r="I4" s="100"/>
      <c r="J4" s="100"/>
      <c r="K4" s="100"/>
    </row>
    <row r="5" spans="1:11" ht="14.4">
      <c r="A5" s="104" t="s">
        <v>93</v>
      </c>
      <c r="B5" s="105" t="s">
        <v>94</v>
      </c>
      <c r="C5" s="101"/>
      <c r="E5"/>
      <c r="F5"/>
      <c r="I5" s="100"/>
      <c r="J5" s="100"/>
      <c r="K5" s="100"/>
    </row>
    <row r="6" spans="1:11" ht="14.4">
      <c r="A6" s="104" t="s">
        <v>95</v>
      </c>
      <c r="B6" s="105" t="s">
        <v>96</v>
      </c>
      <c r="C6" s="101"/>
      <c r="E6"/>
      <c r="F6"/>
      <c r="I6" s="100"/>
      <c r="J6" s="100"/>
      <c r="K6" s="100"/>
    </row>
    <row r="7" spans="1:11" ht="14.4">
      <c r="A7" s="104" t="s">
        <v>97</v>
      </c>
      <c r="B7" s="105" t="s">
        <v>98</v>
      </c>
      <c r="C7" s="101"/>
      <c r="E7"/>
      <c r="F7"/>
      <c r="G7" s="100"/>
      <c r="H7" s="100"/>
      <c r="I7" s="100"/>
      <c r="J7" s="100"/>
      <c r="K7" s="100"/>
    </row>
    <row r="8" spans="1:11" ht="14.4">
      <c r="A8" s="104" t="s">
        <v>99</v>
      </c>
      <c r="B8" s="105" t="s">
        <v>100</v>
      </c>
      <c r="C8" s="101"/>
      <c r="E8"/>
      <c r="F8"/>
      <c r="G8" s="100"/>
      <c r="H8" s="100"/>
      <c r="I8" s="100"/>
      <c r="J8" s="100"/>
      <c r="K8" s="100"/>
    </row>
    <row r="9" spans="1:11" ht="14.4">
      <c r="A9" s="104" t="s">
        <v>101</v>
      </c>
      <c r="B9" s="105" t="s">
        <v>102</v>
      </c>
      <c r="C9" s="101"/>
      <c r="E9"/>
      <c r="F9"/>
      <c r="G9" s="100"/>
      <c r="H9" s="100"/>
      <c r="I9" s="100"/>
      <c r="J9" s="100"/>
      <c r="K9" s="100"/>
    </row>
    <row r="10" spans="1:11" ht="14.4">
      <c r="A10" s="104" t="s">
        <v>103</v>
      </c>
      <c r="B10" s="105"/>
      <c r="C10" s="101"/>
      <c r="E10"/>
      <c r="F10"/>
      <c r="G10" s="100"/>
      <c r="H10" s="100"/>
      <c r="I10" s="100"/>
      <c r="J10" s="100"/>
      <c r="K10" s="100"/>
    </row>
    <row r="11" spans="1:11" ht="14.4">
      <c r="A11" s="104" t="s">
        <v>104</v>
      </c>
      <c r="B11" s="105" t="s">
        <v>105</v>
      </c>
      <c r="C11" s="101"/>
      <c r="E11"/>
      <c r="F11"/>
      <c r="G11" s="100"/>
      <c r="H11" s="100"/>
      <c r="I11" s="107"/>
      <c r="J11" s="100"/>
      <c r="K11" s="100"/>
    </row>
    <row r="12" spans="1:11" ht="14.4">
      <c r="A12" s="104" t="s">
        <v>106</v>
      </c>
      <c r="B12" s="105" t="s">
        <v>107</v>
      </c>
      <c r="C12" s="101"/>
      <c r="E12"/>
      <c r="F12"/>
      <c r="G12" s="100"/>
      <c r="H12" s="100"/>
      <c r="I12" s="107"/>
      <c r="J12" s="100"/>
      <c r="K12" s="100"/>
    </row>
    <row r="13" spans="1:11">
      <c r="A13" s="104" t="s">
        <v>108</v>
      </c>
      <c r="B13" s="105" t="s">
        <v>109</v>
      </c>
      <c r="C13" s="101"/>
      <c r="E13" s="108"/>
      <c r="F13" s="109"/>
      <c r="G13" s="100"/>
      <c r="H13" s="100"/>
      <c r="I13" s="107"/>
      <c r="J13" s="100"/>
      <c r="K13" s="100"/>
    </row>
    <row r="14" spans="1:11">
      <c r="A14" s="104" t="s">
        <v>110</v>
      </c>
      <c r="B14" s="105" t="s">
        <v>111</v>
      </c>
      <c r="C14" s="101"/>
      <c r="E14" s="107" t="s">
        <v>444</v>
      </c>
      <c r="F14" s="110" t="s">
        <v>446</v>
      </c>
      <c r="G14" s="100"/>
      <c r="H14" s="100"/>
      <c r="I14" s="107"/>
      <c r="J14" s="100"/>
      <c r="K14" s="100"/>
    </row>
    <row r="15" spans="1:11">
      <c r="A15" s="104" t="s">
        <v>112</v>
      </c>
      <c r="B15" s="105" t="s">
        <v>113</v>
      </c>
      <c r="C15" s="101"/>
      <c r="E15" s="111" t="s">
        <v>445</v>
      </c>
      <c r="F15" s="119" t="b">
        <v>0</v>
      </c>
      <c r="G15" s="107"/>
      <c r="H15" s="107"/>
      <c r="I15" s="107"/>
      <c r="J15" s="100"/>
      <c r="K15" s="100"/>
    </row>
    <row r="16" spans="1:11">
      <c r="A16" s="104" t="s">
        <v>114</v>
      </c>
      <c r="B16" s="105" t="s">
        <v>115</v>
      </c>
      <c r="C16" s="101"/>
      <c r="E16" s="112"/>
      <c r="F16" s="100"/>
      <c r="G16" s="107"/>
      <c r="H16" s="107"/>
      <c r="I16" s="107"/>
      <c r="J16" s="100"/>
      <c r="K16" s="100"/>
    </row>
    <row r="17" spans="1:11">
      <c r="A17" s="104" t="s">
        <v>116</v>
      </c>
      <c r="B17" s="105" t="s">
        <v>117</v>
      </c>
      <c r="C17" s="101"/>
      <c r="E17" s="112"/>
      <c r="F17" s="100"/>
      <c r="G17" s="107"/>
      <c r="H17" s="107"/>
      <c r="I17" s="107"/>
      <c r="J17" s="100"/>
      <c r="K17" s="100"/>
    </row>
    <row r="18" spans="1:11">
      <c r="A18" s="104" t="s">
        <v>118</v>
      </c>
      <c r="B18" s="105" t="s">
        <v>119</v>
      </c>
      <c r="C18" s="101"/>
      <c r="D18" s="113"/>
      <c r="E18" s="112"/>
      <c r="F18" s="100"/>
      <c r="G18" s="107"/>
      <c r="H18" s="107"/>
      <c r="I18" s="107"/>
      <c r="J18" s="100"/>
      <c r="K18" s="100"/>
    </row>
    <row r="19" spans="1:11">
      <c r="A19" s="104" t="s">
        <v>120</v>
      </c>
      <c r="B19" s="105" t="s">
        <v>121</v>
      </c>
      <c r="C19" s="101"/>
      <c r="D19" s="113"/>
      <c r="E19" s="112"/>
      <c r="F19" s="100"/>
      <c r="G19" s="107"/>
      <c r="H19" s="107"/>
      <c r="I19" s="107"/>
      <c r="J19" s="100"/>
      <c r="K19" s="100"/>
    </row>
    <row r="20" spans="1:11">
      <c r="A20" s="104" t="s">
        <v>122</v>
      </c>
      <c r="B20" s="105" t="s">
        <v>123</v>
      </c>
      <c r="C20" s="101"/>
      <c r="D20" s="113"/>
      <c r="E20" s="112"/>
      <c r="F20" s="100"/>
      <c r="G20" s="107"/>
      <c r="H20" s="107"/>
      <c r="I20" s="107"/>
      <c r="J20" s="100"/>
      <c r="K20" s="100"/>
    </row>
    <row r="21" spans="1:11">
      <c r="A21" s="104" t="s">
        <v>124</v>
      </c>
      <c r="B21" s="105" t="s">
        <v>125</v>
      </c>
      <c r="C21" s="101"/>
      <c r="D21" s="113"/>
      <c r="E21" s="112"/>
      <c r="F21" s="100"/>
      <c r="G21" s="107"/>
      <c r="H21" s="107"/>
      <c r="I21" s="107"/>
      <c r="J21" s="100"/>
      <c r="K21" s="100"/>
    </row>
    <row r="22" spans="1:11">
      <c r="A22" s="104" t="s">
        <v>126</v>
      </c>
      <c r="B22" s="105" t="s">
        <v>127</v>
      </c>
      <c r="C22" s="101"/>
      <c r="D22" s="113"/>
      <c r="E22" s="112"/>
      <c r="F22" s="100"/>
      <c r="G22" s="107"/>
      <c r="H22" s="107"/>
      <c r="I22" s="107"/>
      <c r="J22" s="100"/>
      <c r="K22" s="100"/>
    </row>
    <row r="23" spans="1:11">
      <c r="A23" s="104" t="s">
        <v>128</v>
      </c>
      <c r="B23" s="105" t="s">
        <v>129</v>
      </c>
      <c r="C23" s="101"/>
      <c r="D23" s="113"/>
      <c r="E23" s="112"/>
      <c r="F23" s="100"/>
      <c r="G23" s="107"/>
      <c r="H23" s="107"/>
      <c r="I23" s="107"/>
      <c r="J23" s="100"/>
      <c r="K23" s="100"/>
    </row>
    <row r="24" spans="1:11">
      <c r="A24" s="104" t="s">
        <v>130</v>
      </c>
      <c r="B24" s="105" t="s">
        <v>131</v>
      </c>
      <c r="C24" s="101"/>
      <c r="D24" s="113"/>
      <c r="E24" s="112"/>
      <c r="F24" s="100"/>
      <c r="G24" s="107"/>
      <c r="H24" s="107"/>
      <c r="I24" s="107"/>
      <c r="J24" s="100"/>
      <c r="K24" s="100"/>
    </row>
    <row r="25" spans="1:11">
      <c r="A25" s="104" t="s">
        <v>132</v>
      </c>
      <c r="B25" s="105" t="s">
        <v>133</v>
      </c>
      <c r="C25" s="101"/>
      <c r="D25" s="113"/>
      <c r="E25" s="112"/>
      <c r="F25" s="100"/>
      <c r="G25" s="107"/>
      <c r="H25" s="107"/>
      <c r="I25" s="107"/>
      <c r="J25" s="100"/>
      <c r="K25" s="100"/>
    </row>
    <row r="26" spans="1:11">
      <c r="A26" s="104" t="s">
        <v>134</v>
      </c>
      <c r="B26" s="105" t="s">
        <v>121</v>
      </c>
      <c r="C26" s="101"/>
      <c r="D26" s="113"/>
      <c r="E26" s="112"/>
      <c r="F26" s="100"/>
      <c r="G26" s="107"/>
      <c r="H26" s="107"/>
      <c r="I26" s="107"/>
      <c r="J26" s="100"/>
      <c r="K26" s="100"/>
    </row>
    <row r="27" spans="1:11">
      <c r="A27" s="104" t="s">
        <v>135</v>
      </c>
      <c r="B27" s="105" t="s">
        <v>136</v>
      </c>
      <c r="C27" s="101"/>
      <c r="D27" s="113"/>
      <c r="E27" s="112"/>
      <c r="F27" s="100"/>
      <c r="G27" s="107"/>
      <c r="H27" s="107"/>
      <c r="I27" s="107"/>
      <c r="J27" s="100"/>
      <c r="K27" s="100"/>
    </row>
    <row r="28" spans="1:11">
      <c r="A28" s="104" t="s">
        <v>137</v>
      </c>
      <c r="B28" s="105" t="s">
        <v>138</v>
      </c>
      <c r="C28" s="101"/>
      <c r="D28" s="113"/>
      <c r="E28" s="112"/>
      <c r="F28" s="100"/>
      <c r="G28" s="107"/>
      <c r="H28" s="107"/>
      <c r="I28" s="107"/>
      <c r="J28" s="100"/>
      <c r="K28" s="100"/>
    </row>
    <row r="29" spans="1:11">
      <c r="A29" s="104" t="s">
        <v>139</v>
      </c>
      <c r="B29" s="105" t="s">
        <v>140</v>
      </c>
      <c r="C29" s="101"/>
      <c r="D29" s="113"/>
      <c r="E29" s="112"/>
      <c r="F29" s="100"/>
      <c r="G29" s="107"/>
      <c r="H29" s="107"/>
      <c r="I29" s="107"/>
      <c r="J29" s="100"/>
      <c r="K29" s="100"/>
    </row>
    <row r="30" spans="1:11">
      <c r="A30" s="104" t="s">
        <v>141</v>
      </c>
      <c r="B30" s="105" t="s">
        <v>142</v>
      </c>
      <c r="C30" s="101"/>
      <c r="D30" s="113"/>
      <c r="E30" s="112"/>
      <c r="F30" s="100"/>
      <c r="G30" s="107"/>
      <c r="H30" s="107"/>
      <c r="I30" s="107"/>
      <c r="J30" s="100"/>
      <c r="K30" s="100"/>
    </row>
    <row r="31" spans="1:11">
      <c r="A31" s="104" t="s">
        <v>143</v>
      </c>
      <c r="B31" s="105" t="s">
        <v>144</v>
      </c>
      <c r="C31" s="101"/>
      <c r="D31" s="114"/>
      <c r="E31" s="112"/>
      <c r="F31" s="100"/>
      <c r="G31" s="107"/>
      <c r="H31" s="107"/>
      <c r="I31" s="107"/>
      <c r="J31" s="100"/>
      <c r="K31" s="100"/>
    </row>
    <row r="32" spans="1:11">
      <c r="A32" s="115" t="s">
        <v>145</v>
      </c>
      <c r="B32" s="105" t="s">
        <v>146</v>
      </c>
      <c r="C32" s="101"/>
      <c r="D32" s="113"/>
      <c r="E32" s="112"/>
      <c r="F32" s="100"/>
      <c r="G32" s="107"/>
      <c r="H32" s="107"/>
      <c r="I32" s="107"/>
      <c r="J32" s="100"/>
      <c r="K32" s="100"/>
    </row>
    <row r="33" spans="1:11">
      <c r="A33" s="104" t="s">
        <v>147</v>
      </c>
      <c r="B33" s="105" t="s">
        <v>148</v>
      </c>
      <c r="C33" s="101"/>
      <c r="D33" s="113"/>
      <c r="E33" s="112"/>
      <c r="F33" s="100"/>
      <c r="G33" s="107"/>
      <c r="H33" s="107"/>
      <c r="I33" s="107"/>
      <c r="J33" s="100"/>
      <c r="K33" s="100"/>
    </row>
    <row r="34" spans="1:11">
      <c r="A34" s="104" t="s">
        <v>149</v>
      </c>
      <c r="B34" s="105" t="s">
        <v>150</v>
      </c>
      <c r="C34" s="101"/>
      <c r="D34" s="113"/>
      <c r="E34" s="112"/>
      <c r="F34" s="100"/>
      <c r="G34" s="107"/>
      <c r="H34" s="107"/>
      <c r="I34" s="107"/>
      <c r="J34" s="100"/>
      <c r="K34" s="100"/>
    </row>
    <row r="35" spans="1:11">
      <c r="A35" s="104" t="s">
        <v>151</v>
      </c>
      <c r="B35" s="105" t="s">
        <v>152</v>
      </c>
      <c r="C35" s="101"/>
      <c r="D35" s="113"/>
      <c r="E35" s="112"/>
      <c r="F35" s="100"/>
      <c r="G35" s="107"/>
      <c r="H35" s="107"/>
      <c r="I35" s="107"/>
      <c r="J35" s="100"/>
      <c r="K35" s="100"/>
    </row>
    <row r="36" spans="1:11">
      <c r="A36" s="104" t="s">
        <v>153</v>
      </c>
      <c r="B36" s="105" t="s">
        <v>154</v>
      </c>
      <c r="C36" s="101"/>
      <c r="D36" s="113"/>
      <c r="E36" s="112"/>
      <c r="F36" s="100"/>
      <c r="G36" s="107"/>
      <c r="H36" s="107"/>
      <c r="I36" s="107"/>
      <c r="J36" s="100"/>
      <c r="K36" s="100"/>
    </row>
    <row r="37" spans="1:11">
      <c r="A37" s="104" t="s">
        <v>155</v>
      </c>
      <c r="B37" s="105" t="s">
        <v>156</v>
      </c>
      <c r="C37" s="101"/>
      <c r="D37" s="113"/>
      <c r="E37" s="112"/>
      <c r="F37" s="100"/>
      <c r="G37" s="107"/>
      <c r="H37" s="107"/>
      <c r="I37" s="107"/>
      <c r="J37" s="100"/>
      <c r="K37" s="100"/>
    </row>
    <row r="38" spans="1:11">
      <c r="A38" s="104" t="s">
        <v>157</v>
      </c>
      <c r="B38" s="105" t="s">
        <v>158</v>
      </c>
      <c r="C38" s="101"/>
      <c r="D38" s="113"/>
      <c r="E38" s="112"/>
      <c r="F38" s="100"/>
      <c r="G38" s="107"/>
      <c r="H38" s="107"/>
      <c r="I38" s="107"/>
      <c r="J38" s="100"/>
      <c r="K38" s="100"/>
    </row>
    <row r="39" spans="1:11">
      <c r="A39" s="104" t="s">
        <v>85</v>
      </c>
      <c r="B39" s="105" t="s">
        <v>86</v>
      </c>
      <c r="C39" s="101"/>
      <c r="D39" s="114"/>
      <c r="E39" s="112"/>
      <c r="F39" s="100"/>
      <c r="G39" s="107"/>
      <c r="H39" s="107"/>
      <c r="I39" s="107"/>
      <c r="J39" s="100"/>
      <c r="K39" s="100"/>
    </row>
    <row r="40" spans="1:11">
      <c r="A40" s="104" t="s">
        <v>159</v>
      </c>
      <c r="B40" s="105" t="s">
        <v>160</v>
      </c>
      <c r="C40" s="101"/>
      <c r="D40" s="101"/>
      <c r="E40" s="112"/>
      <c r="F40" s="100"/>
      <c r="G40" s="107"/>
      <c r="H40" s="107"/>
      <c r="I40" s="107"/>
      <c r="J40" s="100"/>
      <c r="K40" s="100"/>
    </row>
    <row r="41" spans="1:11">
      <c r="A41" s="104" t="s">
        <v>161</v>
      </c>
      <c r="B41" s="105" t="s">
        <v>162</v>
      </c>
      <c r="C41" s="101"/>
      <c r="D41" s="101"/>
      <c r="E41" s="112"/>
      <c r="F41" s="100"/>
      <c r="G41" s="107"/>
      <c r="H41" s="107"/>
      <c r="I41" s="107"/>
      <c r="J41" s="100"/>
      <c r="K41" s="100"/>
    </row>
    <row r="42" spans="1:11">
      <c r="A42" s="104" t="s">
        <v>163</v>
      </c>
      <c r="B42" s="105" t="s">
        <v>92</v>
      </c>
      <c r="C42" s="101"/>
      <c r="D42" s="101"/>
      <c r="E42" s="112"/>
      <c r="F42" s="100"/>
      <c r="G42" s="107"/>
      <c r="H42" s="107"/>
      <c r="I42" s="107"/>
      <c r="J42" s="100"/>
      <c r="K42" s="100"/>
    </row>
    <row r="43" spans="1:11">
      <c r="A43" s="104" t="s">
        <v>164</v>
      </c>
      <c r="B43" s="105" t="s">
        <v>165</v>
      </c>
      <c r="C43" s="101"/>
      <c r="D43" s="101"/>
      <c r="E43" s="112"/>
      <c r="F43" s="100"/>
      <c r="G43" s="107"/>
      <c r="H43" s="107"/>
      <c r="I43" s="107"/>
      <c r="J43" s="100"/>
      <c r="K43" s="100"/>
    </row>
    <row r="44" spans="1:11">
      <c r="A44" s="104" t="s">
        <v>166</v>
      </c>
      <c r="B44" s="105" t="s">
        <v>167</v>
      </c>
      <c r="C44" s="101"/>
      <c r="D44" s="101"/>
      <c r="E44" s="112"/>
      <c r="F44" s="100"/>
      <c r="G44" s="107"/>
      <c r="H44" s="107"/>
      <c r="I44" s="107"/>
      <c r="J44" s="100"/>
      <c r="K44" s="100"/>
    </row>
    <row r="45" spans="1:11">
      <c r="A45" s="104" t="s">
        <v>168</v>
      </c>
      <c r="B45" s="105" t="s">
        <v>169</v>
      </c>
      <c r="C45" s="101"/>
      <c r="D45" s="101"/>
      <c r="E45" s="112"/>
      <c r="F45" s="100"/>
      <c r="G45" s="107"/>
      <c r="H45" s="107"/>
      <c r="I45" s="107"/>
      <c r="J45" s="100"/>
      <c r="K45" s="100"/>
    </row>
    <row r="46" spans="1:11">
      <c r="A46" s="104" t="s">
        <v>170</v>
      </c>
      <c r="B46" s="105" t="s">
        <v>171</v>
      </c>
      <c r="C46" s="101"/>
      <c r="D46" s="101"/>
      <c r="E46" s="112"/>
      <c r="F46" s="100"/>
      <c r="G46" s="107"/>
      <c r="H46" s="107"/>
      <c r="I46" s="107"/>
      <c r="J46" s="100"/>
      <c r="K46" s="100"/>
    </row>
    <row r="47" spans="1:11">
      <c r="A47" s="104" t="s">
        <v>172</v>
      </c>
      <c r="B47" s="105" t="s">
        <v>173</v>
      </c>
      <c r="C47" s="101"/>
      <c r="D47" s="101"/>
      <c r="E47" s="112"/>
      <c r="F47" s="100"/>
      <c r="G47" s="107"/>
      <c r="H47" s="107"/>
      <c r="I47" s="107"/>
      <c r="J47" s="100"/>
      <c r="K47" s="100"/>
    </row>
    <row r="48" spans="1:11">
      <c r="A48" s="104" t="s">
        <v>174</v>
      </c>
      <c r="B48" s="105" t="s">
        <v>175</v>
      </c>
      <c r="C48" s="101"/>
      <c r="D48" s="101"/>
      <c r="E48" s="112"/>
      <c r="F48" s="100"/>
      <c r="G48" s="107"/>
      <c r="H48" s="107"/>
      <c r="I48" s="107"/>
      <c r="J48" s="100"/>
      <c r="K48" s="100"/>
    </row>
    <row r="49" spans="1:11">
      <c r="A49" s="104" t="s">
        <v>176</v>
      </c>
      <c r="B49" s="105" t="s">
        <v>177</v>
      </c>
      <c r="C49" s="101"/>
      <c r="E49" s="112"/>
      <c r="F49" s="100"/>
      <c r="G49" s="107"/>
      <c r="H49" s="107"/>
      <c r="I49" s="107"/>
      <c r="J49" s="100"/>
      <c r="K49" s="100"/>
    </row>
    <row r="50" spans="1:11">
      <c r="A50" s="104" t="s">
        <v>178</v>
      </c>
      <c r="B50" s="105" t="s">
        <v>179</v>
      </c>
      <c r="C50" s="101"/>
      <c r="E50" s="112"/>
      <c r="F50" s="100"/>
      <c r="G50" s="107"/>
      <c r="H50" s="107"/>
      <c r="I50" s="107"/>
      <c r="J50" s="100"/>
      <c r="K50" s="100"/>
    </row>
    <row r="51" spans="1:11">
      <c r="A51" s="104" t="s">
        <v>180</v>
      </c>
      <c r="B51" s="105" t="s">
        <v>181</v>
      </c>
      <c r="C51" s="101"/>
      <c r="E51" s="112"/>
      <c r="F51" s="100"/>
      <c r="G51" s="107"/>
      <c r="H51" s="107"/>
      <c r="I51" s="107"/>
      <c r="J51" s="100"/>
      <c r="K51" s="100"/>
    </row>
    <row r="52" spans="1:11">
      <c r="A52" s="104" t="s">
        <v>182</v>
      </c>
      <c r="B52" s="105" t="s">
        <v>183</v>
      </c>
      <c r="C52" s="101"/>
      <c r="E52" s="112"/>
      <c r="F52" s="100"/>
      <c r="G52" s="107"/>
      <c r="H52" s="107"/>
      <c r="I52" s="107"/>
      <c r="J52" s="100"/>
      <c r="K52" s="100"/>
    </row>
    <row r="53" spans="1:11">
      <c r="A53" s="104" t="s">
        <v>184</v>
      </c>
      <c r="B53" s="105" t="s">
        <v>185</v>
      </c>
      <c r="C53" s="101"/>
      <c r="E53" s="112"/>
      <c r="F53" s="100"/>
      <c r="G53" s="107"/>
      <c r="H53" s="107"/>
      <c r="I53" s="107"/>
      <c r="J53" s="100"/>
      <c r="K53" s="100"/>
    </row>
    <row r="54" spans="1:11">
      <c r="A54" s="104" t="s">
        <v>186</v>
      </c>
      <c r="B54" s="105" t="s">
        <v>121</v>
      </c>
      <c r="C54" s="101"/>
      <c r="E54" s="112"/>
      <c r="F54" s="100"/>
      <c r="G54" s="107"/>
      <c r="H54" s="107"/>
      <c r="I54" s="107"/>
      <c r="J54" s="100"/>
      <c r="K54" s="100"/>
    </row>
    <row r="55" spans="1:11">
      <c r="A55" s="104" t="s">
        <v>187</v>
      </c>
      <c r="B55" s="105" t="s">
        <v>188</v>
      </c>
      <c r="C55" s="101"/>
      <c r="E55" s="112"/>
      <c r="F55" s="100"/>
      <c r="G55" s="107"/>
      <c r="H55" s="107"/>
      <c r="I55" s="107"/>
      <c r="J55" s="100"/>
      <c r="K55" s="100"/>
    </row>
    <row r="56" spans="1:11">
      <c r="A56" s="104" t="s">
        <v>189</v>
      </c>
      <c r="B56" s="105" t="s">
        <v>190</v>
      </c>
      <c r="C56" s="101"/>
      <c r="E56" s="112"/>
      <c r="F56" s="100"/>
      <c r="G56" s="107"/>
      <c r="H56" s="107"/>
      <c r="I56" s="107"/>
      <c r="J56" s="100"/>
      <c r="K56" s="100"/>
    </row>
    <row r="57" spans="1:11">
      <c r="A57" s="104" t="s">
        <v>191</v>
      </c>
      <c r="B57" s="105" t="s">
        <v>192</v>
      </c>
      <c r="C57" s="101"/>
      <c r="E57" s="112"/>
      <c r="F57" s="100"/>
      <c r="G57" s="107"/>
      <c r="H57" s="107"/>
      <c r="I57" s="107"/>
      <c r="J57" s="100"/>
      <c r="K57" s="100"/>
    </row>
    <row r="58" spans="1:11">
      <c r="A58" s="104" t="s">
        <v>193</v>
      </c>
      <c r="B58" s="105" t="s">
        <v>194</v>
      </c>
      <c r="C58" s="101"/>
      <c r="E58" s="112"/>
      <c r="F58" s="100"/>
      <c r="G58" s="107"/>
      <c r="H58" s="107"/>
      <c r="I58" s="107"/>
      <c r="J58" s="100"/>
      <c r="K58" s="100"/>
    </row>
    <row r="59" spans="1:11">
      <c r="A59" s="104" t="s">
        <v>195</v>
      </c>
      <c r="B59" s="105" t="s">
        <v>196</v>
      </c>
      <c r="C59" s="101"/>
      <c r="E59" s="112"/>
      <c r="F59" s="100"/>
      <c r="G59" s="107"/>
      <c r="H59" s="107"/>
      <c r="I59" s="107"/>
      <c r="J59" s="100"/>
      <c r="K59" s="100"/>
    </row>
    <row r="60" spans="1:11">
      <c r="A60" s="104" t="s">
        <v>197</v>
      </c>
      <c r="B60" s="105" t="s">
        <v>198</v>
      </c>
      <c r="C60" s="101"/>
      <c r="E60" s="112"/>
      <c r="F60" s="100"/>
      <c r="G60" s="107"/>
      <c r="H60" s="107"/>
      <c r="I60" s="107"/>
      <c r="J60" s="100"/>
      <c r="K60" s="100"/>
    </row>
    <row r="61" spans="1:11">
      <c r="A61" s="104" t="s">
        <v>93</v>
      </c>
      <c r="B61" s="105" t="s">
        <v>94</v>
      </c>
      <c r="C61" s="101"/>
      <c r="E61" s="112"/>
      <c r="F61" s="100"/>
      <c r="G61" s="107"/>
      <c r="H61" s="107"/>
      <c r="I61" s="107"/>
      <c r="J61" s="100"/>
      <c r="K61" s="100"/>
    </row>
    <row r="62" spans="1:11">
      <c r="A62" s="104" t="s">
        <v>199</v>
      </c>
      <c r="B62" s="105" t="s">
        <v>200</v>
      </c>
      <c r="C62" s="101"/>
      <c r="E62" s="112"/>
      <c r="F62" s="100"/>
      <c r="G62" s="107"/>
      <c r="H62" s="107"/>
      <c r="I62" s="107"/>
      <c r="J62" s="100"/>
      <c r="K62" s="100"/>
    </row>
    <row r="63" spans="1:11">
      <c r="A63" s="116" t="s">
        <v>201</v>
      </c>
      <c r="B63" s="105" t="s">
        <v>202</v>
      </c>
      <c r="C63" s="101"/>
      <c r="E63" s="112"/>
      <c r="F63" s="100"/>
      <c r="G63" s="107"/>
      <c r="H63" s="107"/>
      <c r="I63" s="107"/>
      <c r="J63" s="100"/>
      <c r="K63" s="100"/>
    </row>
    <row r="64" spans="1:11">
      <c r="A64" s="104" t="s">
        <v>203</v>
      </c>
      <c r="B64" s="105" t="s">
        <v>204</v>
      </c>
      <c r="C64" s="101"/>
      <c r="D64" s="101"/>
      <c r="E64" s="112"/>
      <c r="F64" s="100"/>
      <c r="G64" s="107"/>
      <c r="H64" s="107"/>
      <c r="I64" s="107"/>
      <c r="J64" s="100"/>
      <c r="K64" s="100"/>
    </row>
    <row r="65" spans="1:11">
      <c r="A65" s="115" t="s">
        <v>205</v>
      </c>
      <c r="B65" s="105" t="s">
        <v>206</v>
      </c>
      <c r="C65" s="101"/>
      <c r="D65" s="101"/>
      <c r="E65" s="112"/>
      <c r="F65" s="100"/>
      <c r="G65" s="107"/>
      <c r="H65" s="107"/>
      <c r="I65" s="107"/>
      <c r="J65" s="100"/>
      <c r="K65" s="100"/>
    </row>
    <row r="66" spans="1:11">
      <c r="A66" s="104" t="s">
        <v>207</v>
      </c>
      <c r="B66" s="105" t="s">
        <v>121</v>
      </c>
      <c r="C66" s="101"/>
      <c r="D66" s="101"/>
      <c r="E66" s="112"/>
      <c r="F66" s="100"/>
      <c r="G66" s="107"/>
      <c r="H66" s="107"/>
      <c r="I66" s="107"/>
      <c r="J66" s="100"/>
      <c r="K66" s="100"/>
    </row>
    <row r="67" spans="1:11">
      <c r="A67" s="104" t="s">
        <v>208</v>
      </c>
      <c r="B67" s="105" t="s">
        <v>209</v>
      </c>
      <c r="C67" s="101"/>
      <c r="D67" s="101"/>
      <c r="E67" s="112"/>
      <c r="F67" s="100"/>
      <c r="G67" s="107"/>
      <c r="H67" s="107"/>
      <c r="I67" s="107"/>
      <c r="J67" s="100"/>
      <c r="K67" s="100"/>
    </row>
    <row r="68" spans="1:11">
      <c r="A68" s="104" t="s">
        <v>210</v>
      </c>
      <c r="B68" s="105" t="s">
        <v>211</v>
      </c>
      <c r="C68" s="101"/>
      <c r="D68" s="101"/>
      <c r="E68" s="112"/>
      <c r="F68" s="100"/>
      <c r="G68" s="107"/>
      <c r="H68" s="107"/>
      <c r="I68" s="107"/>
      <c r="J68" s="100"/>
      <c r="K68" s="100"/>
    </row>
    <row r="69" spans="1:11">
      <c r="A69" s="104" t="s">
        <v>212</v>
      </c>
      <c r="B69" s="105" t="s">
        <v>121</v>
      </c>
      <c r="C69" s="101"/>
      <c r="D69" s="101"/>
      <c r="E69" s="112"/>
      <c r="F69" s="100"/>
      <c r="G69" s="107"/>
      <c r="H69" s="107"/>
      <c r="I69" s="107"/>
      <c r="J69" s="100"/>
      <c r="K69" s="100"/>
    </row>
    <row r="70" spans="1:11">
      <c r="A70" s="104" t="s">
        <v>213</v>
      </c>
      <c r="B70" s="105" t="s">
        <v>121</v>
      </c>
      <c r="C70" s="101"/>
      <c r="D70" s="101"/>
      <c r="E70" s="112"/>
      <c r="F70" s="100"/>
      <c r="G70" s="107"/>
      <c r="H70" s="107"/>
      <c r="I70" s="107"/>
      <c r="J70" s="100"/>
      <c r="K70" s="100"/>
    </row>
    <row r="71" spans="1:11">
      <c r="A71" s="104" t="s">
        <v>214</v>
      </c>
      <c r="B71" s="105" t="s">
        <v>215</v>
      </c>
      <c r="C71" s="101"/>
      <c r="D71" s="101"/>
      <c r="E71" s="112"/>
      <c r="F71" s="100"/>
      <c r="G71" s="107"/>
      <c r="H71" s="107"/>
      <c r="I71" s="107"/>
      <c r="J71" s="100"/>
      <c r="K71" s="100"/>
    </row>
    <row r="72" spans="1:11">
      <c r="A72" s="104" t="s">
        <v>216</v>
      </c>
      <c r="B72" s="105" t="s">
        <v>121</v>
      </c>
      <c r="C72" s="101"/>
      <c r="D72" s="101"/>
      <c r="E72" s="112"/>
      <c r="F72" s="100"/>
      <c r="G72" s="107"/>
      <c r="H72" s="107"/>
      <c r="I72" s="107"/>
      <c r="J72" s="100"/>
      <c r="K72" s="100"/>
    </row>
    <row r="73" spans="1:11">
      <c r="A73" s="104" t="s">
        <v>217</v>
      </c>
      <c r="B73" s="105" t="s">
        <v>218</v>
      </c>
      <c r="C73" s="101"/>
      <c r="D73" s="101"/>
      <c r="E73" s="112"/>
      <c r="F73" s="100"/>
      <c r="G73" s="107"/>
      <c r="H73" s="107"/>
      <c r="I73" s="107"/>
      <c r="J73" s="100"/>
      <c r="K73" s="100"/>
    </row>
    <row r="74" spans="1:11">
      <c r="A74" s="104" t="s">
        <v>219</v>
      </c>
      <c r="B74" s="105" t="s">
        <v>220</v>
      </c>
      <c r="C74" s="101"/>
      <c r="D74" s="101"/>
      <c r="E74" s="112"/>
      <c r="F74" s="100"/>
      <c r="G74" s="107"/>
      <c r="H74" s="107"/>
      <c r="I74" s="107"/>
      <c r="J74" s="100"/>
      <c r="K74" s="100"/>
    </row>
    <row r="75" spans="1:11">
      <c r="A75" s="104" t="s">
        <v>221</v>
      </c>
      <c r="B75" s="105" t="s">
        <v>121</v>
      </c>
      <c r="C75" s="101"/>
      <c r="D75" s="101"/>
      <c r="E75" s="112"/>
      <c r="F75" s="100"/>
      <c r="G75" s="107"/>
      <c r="H75" s="107"/>
      <c r="I75" s="107"/>
      <c r="J75" s="100"/>
      <c r="K75" s="100"/>
    </row>
    <row r="76" spans="1:11">
      <c r="A76" s="104" t="s">
        <v>222</v>
      </c>
      <c r="B76" s="105" t="s">
        <v>223</v>
      </c>
      <c r="C76" s="101"/>
      <c r="D76" s="101"/>
      <c r="E76" s="112"/>
      <c r="F76" s="100"/>
      <c r="G76" s="107"/>
      <c r="H76" s="107"/>
      <c r="I76" s="107"/>
      <c r="J76" s="100"/>
      <c r="K76" s="100"/>
    </row>
    <row r="77" spans="1:11">
      <c r="A77" s="104" t="s">
        <v>224</v>
      </c>
      <c r="B77" s="105" t="s">
        <v>225</v>
      </c>
      <c r="C77" s="101"/>
      <c r="D77" s="101"/>
      <c r="E77" s="112"/>
      <c r="F77" s="100"/>
      <c r="G77" s="107"/>
      <c r="H77" s="107"/>
      <c r="I77" s="107"/>
      <c r="J77" s="100"/>
      <c r="K77" s="100"/>
    </row>
    <row r="78" spans="1:11">
      <c r="A78" s="104" t="s">
        <v>226</v>
      </c>
      <c r="B78" s="105" t="s">
        <v>227</v>
      </c>
      <c r="C78" s="101"/>
      <c r="D78" s="101"/>
      <c r="E78" s="112"/>
      <c r="F78" s="100"/>
      <c r="G78" s="107"/>
      <c r="H78" s="107"/>
      <c r="I78" s="107"/>
      <c r="J78" s="100"/>
      <c r="K78" s="100"/>
    </row>
    <row r="79" spans="1:11">
      <c r="A79" s="104" t="s">
        <v>228</v>
      </c>
      <c r="B79" s="105" t="s">
        <v>229</v>
      </c>
      <c r="C79" s="101"/>
      <c r="D79" s="101"/>
      <c r="E79" s="112"/>
      <c r="F79" s="100"/>
      <c r="G79" s="107"/>
      <c r="H79" s="107"/>
      <c r="I79" s="107"/>
      <c r="J79" s="100"/>
      <c r="K79" s="100"/>
    </row>
    <row r="80" spans="1:11">
      <c r="A80" s="104" t="s">
        <v>230</v>
      </c>
      <c r="B80" s="105" t="s">
        <v>231</v>
      </c>
      <c r="C80" s="101"/>
      <c r="E80" s="112"/>
      <c r="F80" s="100"/>
      <c r="G80" s="107"/>
      <c r="H80" s="107"/>
      <c r="I80" s="107"/>
      <c r="J80" s="100"/>
      <c r="K80" s="100"/>
    </row>
    <row r="81" spans="1:11">
      <c r="A81" s="104" t="s">
        <v>232</v>
      </c>
      <c r="B81" s="105" t="s">
        <v>233</v>
      </c>
      <c r="C81" s="101"/>
      <c r="E81" s="112"/>
      <c r="F81" s="100"/>
      <c r="G81" s="107"/>
      <c r="H81" s="107"/>
      <c r="I81" s="107"/>
      <c r="J81" s="100"/>
      <c r="K81" s="100"/>
    </row>
    <row r="82" spans="1:11">
      <c r="A82" s="104" t="s">
        <v>234</v>
      </c>
      <c r="B82" s="105" t="s">
        <v>235</v>
      </c>
      <c r="C82" s="101"/>
      <c r="E82" s="112"/>
      <c r="F82" s="100"/>
      <c r="G82" s="107"/>
      <c r="H82" s="107"/>
      <c r="I82" s="107"/>
      <c r="J82" s="100"/>
      <c r="K82" s="100"/>
    </row>
    <row r="83" spans="1:11">
      <c r="A83" s="104" t="s">
        <v>236</v>
      </c>
      <c r="B83" s="105" t="s">
        <v>237</v>
      </c>
      <c r="C83" s="101"/>
      <c r="E83" s="112"/>
      <c r="F83" s="100"/>
      <c r="G83" s="107"/>
      <c r="H83" s="107"/>
      <c r="I83" s="107"/>
      <c r="J83" s="100"/>
      <c r="K83" s="100"/>
    </row>
    <row r="84" spans="1:11">
      <c r="A84" s="104" t="s">
        <v>238</v>
      </c>
      <c r="B84" s="105" t="s">
        <v>239</v>
      </c>
      <c r="C84" s="101"/>
      <c r="E84" s="112"/>
      <c r="F84" s="100"/>
      <c r="G84" s="107"/>
      <c r="H84" s="107"/>
      <c r="I84" s="107"/>
      <c r="J84" s="100"/>
      <c r="K84" s="100"/>
    </row>
    <row r="85" spans="1:11">
      <c r="A85" s="104" t="s">
        <v>97</v>
      </c>
      <c r="B85" s="105" t="s">
        <v>98</v>
      </c>
      <c r="C85" s="101"/>
      <c r="E85" s="112"/>
      <c r="F85" s="100"/>
      <c r="G85" s="107"/>
      <c r="H85" s="107"/>
      <c r="I85" s="107"/>
      <c r="J85" s="100"/>
      <c r="K85" s="100"/>
    </row>
    <row r="86" spans="1:11">
      <c r="A86" s="104" t="s">
        <v>240</v>
      </c>
      <c r="B86" s="105" t="s">
        <v>241</v>
      </c>
      <c r="C86" s="101"/>
      <c r="E86" s="112"/>
      <c r="F86" s="100"/>
      <c r="G86" s="107"/>
      <c r="H86" s="107"/>
      <c r="I86" s="107"/>
      <c r="J86" s="100"/>
      <c r="K86" s="100"/>
    </row>
    <row r="87" spans="1:11">
      <c r="A87" s="104" t="s">
        <v>242</v>
      </c>
      <c r="B87" s="105" t="s">
        <v>243</v>
      </c>
      <c r="C87" s="101"/>
      <c r="E87" s="112"/>
      <c r="F87" s="100"/>
      <c r="G87" s="107"/>
      <c r="H87" s="107"/>
      <c r="I87" s="107"/>
      <c r="J87" s="100"/>
      <c r="K87" s="100"/>
    </row>
    <row r="88" spans="1:11">
      <c r="A88" s="104" t="s">
        <v>244</v>
      </c>
      <c r="B88" s="105" t="s">
        <v>245</v>
      </c>
      <c r="C88" s="101"/>
      <c r="E88" s="112"/>
      <c r="F88" s="100"/>
      <c r="G88" s="107"/>
      <c r="H88" s="107"/>
      <c r="I88" s="107"/>
      <c r="J88" s="100"/>
      <c r="K88" s="100"/>
    </row>
    <row r="89" spans="1:11">
      <c r="A89" s="104" t="s">
        <v>246</v>
      </c>
      <c r="B89" s="105" t="s">
        <v>121</v>
      </c>
      <c r="C89" s="101"/>
      <c r="E89" s="112"/>
      <c r="F89" s="100"/>
      <c r="G89" s="107"/>
      <c r="H89" s="107"/>
      <c r="I89" s="107"/>
      <c r="J89" s="100"/>
      <c r="K89" s="100"/>
    </row>
    <row r="90" spans="1:11">
      <c r="A90" s="104" t="s">
        <v>247</v>
      </c>
      <c r="B90" s="105" t="s">
        <v>248</v>
      </c>
      <c r="C90" s="101"/>
      <c r="E90" s="112"/>
      <c r="F90" s="100"/>
      <c r="G90" s="107"/>
      <c r="H90" s="107"/>
      <c r="I90" s="107"/>
      <c r="J90" s="100"/>
      <c r="K90" s="100"/>
    </row>
    <row r="91" spans="1:11">
      <c r="A91" s="104" t="s">
        <v>249</v>
      </c>
      <c r="B91" s="105" t="s">
        <v>121</v>
      </c>
      <c r="C91" s="101"/>
      <c r="E91" s="112"/>
      <c r="F91" s="100"/>
      <c r="G91" s="107"/>
      <c r="H91" s="107"/>
      <c r="I91" s="107"/>
      <c r="J91" s="100"/>
      <c r="K91" s="100"/>
    </row>
    <row r="92" spans="1:11">
      <c r="A92" s="104" t="s">
        <v>250</v>
      </c>
      <c r="B92" s="105" t="s">
        <v>251</v>
      </c>
      <c r="C92" s="101"/>
      <c r="E92" s="112"/>
      <c r="F92" s="100"/>
      <c r="G92" s="107"/>
      <c r="H92" s="107"/>
      <c r="I92" s="107"/>
      <c r="J92" s="100"/>
      <c r="K92" s="100"/>
    </row>
    <row r="93" spans="1:11">
      <c r="A93" s="104" t="s">
        <v>252</v>
      </c>
      <c r="B93" s="105" t="s">
        <v>253</v>
      </c>
      <c r="C93" s="101"/>
      <c r="E93" s="112"/>
      <c r="F93" s="100"/>
      <c r="G93" s="107"/>
      <c r="H93" s="107"/>
      <c r="I93" s="107"/>
      <c r="J93" s="100"/>
      <c r="K93" s="100"/>
    </row>
    <row r="94" spans="1:11">
      <c r="A94" s="104" t="s">
        <v>254</v>
      </c>
      <c r="B94" s="105" t="s">
        <v>255</v>
      </c>
      <c r="C94" s="101"/>
      <c r="E94" s="112"/>
      <c r="F94" s="100"/>
      <c r="G94" s="107"/>
      <c r="H94" s="107"/>
      <c r="I94" s="107"/>
      <c r="J94" s="100"/>
      <c r="K94" s="100"/>
    </row>
    <row r="95" spans="1:11">
      <c r="A95" s="104" t="s">
        <v>256</v>
      </c>
      <c r="B95" s="105" t="s">
        <v>257</v>
      </c>
      <c r="C95" s="101"/>
      <c r="E95" s="112"/>
      <c r="F95" s="100"/>
      <c r="G95" s="107"/>
      <c r="H95" s="107"/>
      <c r="I95" s="107"/>
      <c r="J95" s="100"/>
      <c r="K95" s="100"/>
    </row>
    <row r="96" spans="1:11">
      <c r="A96" s="104" t="s">
        <v>95</v>
      </c>
      <c r="B96" s="105" t="s">
        <v>96</v>
      </c>
      <c r="C96" s="101"/>
      <c r="D96" s="101"/>
      <c r="E96" s="112"/>
      <c r="F96" s="100"/>
      <c r="G96" s="107"/>
      <c r="H96" s="107"/>
      <c r="I96" s="107"/>
      <c r="J96" s="100"/>
      <c r="K96" s="100"/>
    </row>
    <row r="97" spans="1:11">
      <c r="A97" s="104" t="s">
        <v>258</v>
      </c>
      <c r="B97" s="105" t="s">
        <v>121</v>
      </c>
      <c r="C97" s="101"/>
      <c r="D97" s="101"/>
      <c r="E97" s="112"/>
      <c r="F97" s="100"/>
      <c r="G97" s="107"/>
      <c r="H97" s="107"/>
      <c r="I97" s="107"/>
      <c r="J97" s="100"/>
      <c r="K97" s="100"/>
    </row>
    <row r="98" spans="1:11">
      <c r="A98" s="104" t="s">
        <v>259</v>
      </c>
      <c r="B98" s="105" t="s">
        <v>260</v>
      </c>
      <c r="C98" s="101"/>
      <c r="D98" s="101"/>
      <c r="E98" s="112"/>
      <c r="F98" s="100"/>
      <c r="G98" s="107"/>
      <c r="H98" s="107"/>
      <c r="I98" s="107"/>
      <c r="J98" s="100"/>
      <c r="K98" s="100"/>
    </row>
    <row r="99" spans="1:11">
      <c r="A99" s="115" t="s">
        <v>261</v>
      </c>
      <c r="B99" s="105" t="s">
        <v>262</v>
      </c>
      <c r="C99" s="101"/>
      <c r="D99" s="101"/>
      <c r="E99" s="112"/>
      <c r="F99" s="100"/>
      <c r="G99" s="107"/>
      <c r="H99" s="107"/>
      <c r="I99" s="107"/>
      <c r="J99" s="100"/>
      <c r="K99" s="100"/>
    </row>
    <row r="100" spans="1:11">
      <c r="A100" s="104" t="s">
        <v>263</v>
      </c>
      <c r="B100" s="105" t="s">
        <v>264</v>
      </c>
      <c r="C100" s="101"/>
      <c r="D100" s="101"/>
      <c r="E100" s="112"/>
      <c r="F100" s="100"/>
      <c r="G100" s="107"/>
      <c r="H100" s="107"/>
      <c r="I100" s="107"/>
      <c r="J100" s="100"/>
      <c r="K100" s="100"/>
    </row>
    <row r="101" spans="1:11">
      <c r="A101" s="104" t="s">
        <v>265</v>
      </c>
      <c r="B101" s="105" t="s">
        <v>266</v>
      </c>
      <c r="C101" s="101"/>
      <c r="D101" s="101"/>
      <c r="E101" s="112"/>
      <c r="F101" s="100"/>
      <c r="G101" s="107"/>
      <c r="H101" s="107"/>
      <c r="I101" s="107"/>
      <c r="J101" s="100"/>
      <c r="K101" s="100"/>
    </row>
    <row r="102" spans="1:11">
      <c r="A102" s="104" t="s">
        <v>267</v>
      </c>
      <c r="B102" s="105" t="s">
        <v>268</v>
      </c>
      <c r="C102" s="101"/>
      <c r="D102" s="101"/>
      <c r="E102" s="112"/>
      <c r="F102" s="100"/>
      <c r="G102" s="107"/>
      <c r="H102" s="107"/>
      <c r="I102" s="107"/>
      <c r="J102" s="100"/>
      <c r="K102" s="100"/>
    </row>
    <row r="103" spans="1:11">
      <c r="A103" s="104" t="s">
        <v>269</v>
      </c>
      <c r="B103" s="105" t="s">
        <v>270</v>
      </c>
      <c r="C103" s="101"/>
      <c r="D103" s="101"/>
      <c r="E103" s="112"/>
      <c r="F103" s="100"/>
      <c r="G103" s="107"/>
      <c r="H103" s="107"/>
      <c r="I103" s="107"/>
      <c r="J103" s="100"/>
      <c r="K103" s="100"/>
    </row>
    <row r="104" spans="1:11">
      <c r="A104" s="104" t="s">
        <v>271</v>
      </c>
      <c r="B104" s="105" t="s">
        <v>272</v>
      </c>
      <c r="C104" s="101"/>
      <c r="D104" s="101"/>
      <c r="E104" s="112"/>
      <c r="F104" s="100"/>
      <c r="G104" s="107"/>
      <c r="H104" s="107"/>
      <c r="I104" s="107"/>
      <c r="J104" s="100"/>
      <c r="K104" s="100"/>
    </row>
    <row r="105" spans="1:11">
      <c r="A105" s="104" t="s">
        <v>273</v>
      </c>
      <c r="B105" s="105" t="s">
        <v>274</v>
      </c>
      <c r="C105" s="101"/>
      <c r="D105" s="101"/>
      <c r="E105" s="112"/>
      <c r="F105" s="100"/>
      <c r="G105" s="107"/>
      <c r="H105" s="107"/>
      <c r="I105" s="107"/>
      <c r="J105" s="100"/>
      <c r="K105" s="100"/>
    </row>
    <row r="106" spans="1:11">
      <c r="A106" s="104" t="s">
        <v>275</v>
      </c>
      <c r="B106" s="105" t="s">
        <v>276</v>
      </c>
      <c r="C106" s="101"/>
      <c r="D106" s="101"/>
      <c r="E106" s="112"/>
      <c r="F106" s="100"/>
      <c r="G106" s="107"/>
      <c r="H106" s="107"/>
      <c r="I106" s="107"/>
      <c r="J106" s="100"/>
      <c r="K106" s="100"/>
    </row>
    <row r="107" spans="1:11">
      <c r="A107" s="104" t="s">
        <v>277</v>
      </c>
      <c r="B107" s="105" t="s">
        <v>121</v>
      </c>
      <c r="C107" s="101"/>
      <c r="D107" s="101"/>
      <c r="E107" s="112"/>
      <c r="F107" s="100"/>
      <c r="G107" s="107"/>
      <c r="H107" s="107"/>
      <c r="I107" s="107"/>
      <c r="J107" s="100"/>
      <c r="K107" s="100"/>
    </row>
    <row r="108" spans="1:11">
      <c r="A108" s="104" t="s">
        <v>278</v>
      </c>
      <c r="B108" s="105" t="s">
        <v>279</v>
      </c>
      <c r="C108" s="101"/>
      <c r="D108" s="101"/>
      <c r="E108" s="112"/>
      <c r="F108" s="100"/>
      <c r="G108" s="107"/>
      <c r="H108" s="107"/>
      <c r="I108" s="107"/>
      <c r="J108" s="100"/>
      <c r="K108" s="100"/>
    </row>
    <row r="109" spans="1:11" s="117" customFormat="1" ht="11.4">
      <c r="A109" s="104" t="s">
        <v>280</v>
      </c>
      <c r="B109" s="105" t="s">
        <v>281</v>
      </c>
      <c r="C109" s="101"/>
      <c r="D109" s="101"/>
      <c r="E109" s="101"/>
      <c r="F109" s="101"/>
      <c r="G109" s="101"/>
      <c r="H109" s="101"/>
      <c r="I109" s="101"/>
      <c r="J109" s="101"/>
      <c r="K109" s="101"/>
    </row>
    <row r="110" spans="1:11">
      <c r="A110" s="115" t="s">
        <v>282</v>
      </c>
      <c r="B110" s="105" t="s">
        <v>283</v>
      </c>
      <c r="C110" s="101"/>
      <c r="D110" s="101"/>
      <c r="E110" s="112"/>
      <c r="F110" s="100"/>
      <c r="G110" s="107"/>
      <c r="H110" s="107"/>
      <c r="I110" s="107"/>
      <c r="J110" s="100"/>
      <c r="K110" s="100"/>
    </row>
    <row r="111" spans="1:11">
      <c r="A111" s="104" t="s">
        <v>284</v>
      </c>
      <c r="B111" s="105" t="s">
        <v>285</v>
      </c>
      <c r="C111" s="101"/>
      <c r="D111" s="101"/>
      <c r="E111" s="112"/>
      <c r="F111" s="100"/>
      <c r="G111" s="107"/>
      <c r="H111" s="107"/>
      <c r="I111" s="107"/>
      <c r="J111" s="100"/>
      <c r="K111" s="100"/>
    </row>
    <row r="112" spans="1:11">
      <c r="A112" s="104" t="s">
        <v>286</v>
      </c>
      <c r="B112" s="105" t="s">
        <v>287</v>
      </c>
      <c r="C112" s="101"/>
      <c r="D112" s="101"/>
      <c r="E112" s="112"/>
      <c r="F112" s="100"/>
      <c r="G112" s="107"/>
      <c r="H112" s="107"/>
      <c r="I112" s="107"/>
      <c r="J112" s="100"/>
      <c r="K112" s="100"/>
    </row>
    <row r="113" spans="1:11">
      <c r="A113" s="104" t="s">
        <v>288</v>
      </c>
      <c r="B113" s="105" t="s">
        <v>289</v>
      </c>
      <c r="C113" s="101"/>
      <c r="E113" s="112"/>
      <c r="F113" s="100"/>
      <c r="G113" s="107"/>
      <c r="H113" s="107"/>
      <c r="I113" s="107"/>
      <c r="J113" s="100"/>
      <c r="K113" s="100"/>
    </row>
    <row r="114" spans="1:11">
      <c r="A114" s="104" t="s">
        <v>290</v>
      </c>
      <c r="B114" s="104" t="s">
        <v>291</v>
      </c>
      <c r="C114" s="101"/>
      <c r="E114" s="112"/>
      <c r="F114" s="100"/>
      <c r="G114" s="107"/>
      <c r="H114" s="107"/>
      <c r="I114" s="107"/>
      <c r="J114" s="100"/>
      <c r="K114" s="100"/>
    </row>
    <row r="115" spans="1:11">
      <c r="A115" s="104" t="s">
        <v>292</v>
      </c>
      <c r="B115" s="105" t="s">
        <v>121</v>
      </c>
      <c r="C115" s="101"/>
      <c r="E115" s="112"/>
      <c r="F115" s="100"/>
      <c r="G115" s="107"/>
      <c r="H115" s="107"/>
      <c r="I115" s="107"/>
      <c r="J115" s="100"/>
      <c r="K115" s="100"/>
    </row>
    <row r="116" spans="1:11">
      <c r="A116" s="104" t="s">
        <v>293</v>
      </c>
      <c r="B116" s="105" t="s">
        <v>294</v>
      </c>
      <c r="C116" s="101"/>
      <c r="E116" s="112"/>
      <c r="F116" s="100"/>
      <c r="G116" s="107"/>
      <c r="H116" s="107"/>
      <c r="I116" s="107"/>
      <c r="J116" s="100"/>
      <c r="K116" s="100"/>
    </row>
    <row r="117" spans="1:11">
      <c r="A117" s="104" t="s">
        <v>295</v>
      </c>
      <c r="B117" s="105" t="s">
        <v>296</v>
      </c>
      <c r="C117" s="101"/>
      <c r="E117" s="112"/>
      <c r="F117" s="100"/>
      <c r="G117" s="107"/>
      <c r="H117" s="107"/>
      <c r="I117" s="107"/>
      <c r="J117" s="100"/>
      <c r="K117" s="100"/>
    </row>
    <row r="118" spans="1:11">
      <c r="A118" s="104" t="s">
        <v>297</v>
      </c>
      <c r="B118" s="105" t="s">
        <v>298</v>
      </c>
      <c r="C118" s="101"/>
      <c r="E118" s="112"/>
      <c r="F118" s="100"/>
      <c r="G118" s="107"/>
      <c r="H118" s="107"/>
      <c r="I118" s="107"/>
      <c r="J118" s="100"/>
      <c r="K118" s="100"/>
    </row>
    <row r="119" spans="1:11">
      <c r="A119" s="104" t="s">
        <v>299</v>
      </c>
      <c r="B119" s="105" t="s">
        <v>300</v>
      </c>
      <c r="C119" s="101"/>
      <c r="E119" s="112"/>
      <c r="F119" s="100"/>
      <c r="G119" s="107"/>
      <c r="H119" s="107"/>
      <c r="I119" s="107"/>
      <c r="J119" s="100"/>
      <c r="K119" s="100"/>
    </row>
    <row r="120" spans="1:11">
      <c r="A120" s="104" t="s">
        <v>301</v>
      </c>
      <c r="B120" s="105" t="s">
        <v>302</v>
      </c>
      <c r="C120" s="101"/>
      <c r="E120" s="112"/>
      <c r="F120" s="100"/>
      <c r="G120" s="107"/>
      <c r="H120" s="107"/>
      <c r="I120" s="107"/>
      <c r="J120" s="100"/>
      <c r="K120" s="100"/>
    </row>
    <row r="121" spans="1:11">
      <c r="A121" s="104" t="s">
        <v>303</v>
      </c>
      <c r="B121" s="105" t="s">
        <v>304</v>
      </c>
      <c r="C121" s="101"/>
      <c r="E121" s="112"/>
      <c r="F121" s="100"/>
      <c r="G121" s="107"/>
      <c r="H121" s="107"/>
      <c r="I121" s="107"/>
      <c r="J121" s="100"/>
      <c r="K121" s="100"/>
    </row>
    <row r="122" spans="1:11">
      <c r="A122" s="104" t="s">
        <v>305</v>
      </c>
      <c r="B122" s="105" t="s">
        <v>306</v>
      </c>
      <c r="C122" s="101"/>
      <c r="E122" s="112"/>
      <c r="F122" s="100"/>
      <c r="G122" s="107"/>
      <c r="H122" s="107"/>
      <c r="I122" s="107"/>
      <c r="J122" s="100"/>
      <c r="K122" s="100"/>
    </row>
    <row r="123" spans="1:11">
      <c r="A123" s="104" t="s">
        <v>307</v>
      </c>
      <c r="B123" s="105" t="s">
        <v>308</v>
      </c>
      <c r="C123" s="101"/>
      <c r="E123" s="112"/>
      <c r="F123" s="100"/>
      <c r="G123" s="107"/>
      <c r="H123" s="107"/>
      <c r="I123" s="107"/>
      <c r="J123" s="100"/>
      <c r="K123" s="100"/>
    </row>
    <row r="124" spans="1:11">
      <c r="A124" s="104" t="s">
        <v>309</v>
      </c>
      <c r="B124" s="105" t="s">
        <v>310</v>
      </c>
      <c r="C124" s="101"/>
      <c r="E124" s="112"/>
      <c r="F124" s="100"/>
      <c r="G124" s="107"/>
      <c r="H124" s="107"/>
      <c r="I124" s="107"/>
      <c r="J124" s="100"/>
      <c r="K124" s="100"/>
    </row>
    <row r="125" spans="1:11">
      <c r="A125" s="104" t="s">
        <v>311</v>
      </c>
      <c r="B125" s="105" t="s">
        <v>312</v>
      </c>
      <c r="C125" s="101"/>
      <c r="E125" s="112"/>
      <c r="F125" s="100"/>
      <c r="G125" s="107"/>
      <c r="H125" s="107"/>
      <c r="I125" s="107"/>
      <c r="J125" s="100"/>
      <c r="K125" s="100"/>
    </row>
    <row r="126" spans="1:11">
      <c r="A126" s="104" t="s">
        <v>313</v>
      </c>
      <c r="B126" s="105" t="s">
        <v>314</v>
      </c>
      <c r="C126" s="101"/>
      <c r="E126" s="112"/>
      <c r="F126" s="100"/>
      <c r="G126" s="107"/>
      <c r="H126" s="107"/>
      <c r="I126" s="107"/>
      <c r="J126" s="100"/>
      <c r="K126" s="100"/>
    </row>
    <row r="127" spans="1:11">
      <c r="A127" s="104" t="s">
        <v>315</v>
      </c>
      <c r="B127" s="105" t="s">
        <v>121</v>
      </c>
      <c r="C127" s="101"/>
      <c r="E127" s="112"/>
      <c r="F127" s="100"/>
      <c r="G127" s="107"/>
      <c r="H127" s="107"/>
      <c r="I127" s="107"/>
      <c r="J127" s="100"/>
      <c r="K127" s="100"/>
    </row>
    <row r="128" spans="1:11">
      <c r="A128" s="104" t="s">
        <v>316</v>
      </c>
      <c r="B128" s="105" t="s">
        <v>317</v>
      </c>
      <c r="C128" s="101"/>
      <c r="E128" s="112"/>
      <c r="F128" s="100"/>
      <c r="G128" s="107"/>
      <c r="H128" s="107"/>
      <c r="I128" s="107"/>
      <c r="J128" s="100"/>
      <c r="K128" s="100"/>
    </row>
    <row r="129" spans="1:11">
      <c r="A129" s="104" t="s">
        <v>318</v>
      </c>
      <c r="B129" s="105" t="s">
        <v>319</v>
      </c>
      <c r="C129" s="101"/>
      <c r="E129" s="112"/>
      <c r="F129" s="100"/>
      <c r="G129" s="107"/>
      <c r="H129" s="107"/>
      <c r="I129" s="107"/>
      <c r="J129" s="100"/>
      <c r="K129" s="100"/>
    </row>
    <row r="130" spans="1:11">
      <c r="A130" s="104" t="s">
        <v>320</v>
      </c>
      <c r="B130" s="105" t="s">
        <v>321</v>
      </c>
      <c r="C130" s="101"/>
      <c r="E130" s="112"/>
      <c r="F130" s="100"/>
      <c r="G130" s="107"/>
      <c r="H130" s="107"/>
      <c r="I130" s="107"/>
      <c r="J130" s="100"/>
      <c r="K130" s="100"/>
    </row>
    <row r="131" spans="1:11">
      <c r="A131" s="104" t="s">
        <v>322</v>
      </c>
      <c r="B131" s="105" t="s">
        <v>323</v>
      </c>
      <c r="C131" s="101"/>
      <c r="E131" s="112"/>
      <c r="F131" s="100"/>
      <c r="G131" s="107"/>
      <c r="H131" s="107"/>
      <c r="I131" s="107"/>
      <c r="J131" s="100"/>
      <c r="K131" s="100"/>
    </row>
    <row r="132" spans="1:11">
      <c r="A132" s="104" t="s">
        <v>324</v>
      </c>
      <c r="B132" s="105" t="s">
        <v>325</v>
      </c>
      <c r="C132" s="101"/>
      <c r="E132" s="112"/>
      <c r="F132" s="100"/>
      <c r="G132" s="107"/>
      <c r="H132" s="107"/>
      <c r="I132" s="107"/>
      <c r="J132" s="100"/>
      <c r="K132" s="100"/>
    </row>
    <row r="133" spans="1:11">
      <c r="A133" s="104" t="s">
        <v>326</v>
      </c>
      <c r="B133" s="105" t="s">
        <v>327</v>
      </c>
      <c r="C133" s="101"/>
      <c r="E133" s="112"/>
      <c r="F133" s="100"/>
      <c r="G133" s="107"/>
      <c r="H133" s="107"/>
      <c r="I133" s="107"/>
      <c r="J133" s="100"/>
      <c r="K133" s="100"/>
    </row>
    <row r="134" spans="1:11">
      <c r="A134" s="104" t="s">
        <v>328</v>
      </c>
      <c r="B134" s="105" t="s">
        <v>329</v>
      </c>
      <c r="C134" s="101"/>
      <c r="E134" s="112"/>
      <c r="F134" s="100"/>
      <c r="G134" s="107"/>
      <c r="H134" s="107"/>
      <c r="I134" s="107"/>
      <c r="J134" s="100"/>
      <c r="K134" s="100"/>
    </row>
    <row r="135" spans="1:11">
      <c r="A135" s="104" t="s">
        <v>330</v>
      </c>
      <c r="B135" s="105" t="s">
        <v>331</v>
      </c>
      <c r="C135" s="101"/>
      <c r="E135" s="112"/>
      <c r="F135" s="100"/>
      <c r="G135" s="107"/>
      <c r="H135" s="107"/>
      <c r="I135" s="107"/>
      <c r="J135" s="100"/>
      <c r="K135" s="100"/>
    </row>
    <row r="136" spans="1:11">
      <c r="A136" s="104" t="s">
        <v>332</v>
      </c>
      <c r="B136" s="105" t="s">
        <v>333</v>
      </c>
      <c r="C136" s="101"/>
      <c r="E136" s="112"/>
      <c r="F136" s="100"/>
      <c r="G136" s="107"/>
      <c r="H136" s="107"/>
      <c r="I136" s="107"/>
      <c r="J136" s="100"/>
      <c r="K136" s="100"/>
    </row>
    <row r="137" spans="1:11">
      <c r="A137" s="104" t="s">
        <v>334</v>
      </c>
      <c r="B137" s="105" t="s">
        <v>335</v>
      </c>
      <c r="C137" s="101"/>
      <c r="E137" s="112"/>
      <c r="F137" s="100"/>
      <c r="G137" s="107"/>
      <c r="H137" s="107"/>
      <c r="I137" s="107"/>
      <c r="J137" s="100"/>
      <c r="K137" s="100"/>
    </row>
    <row r="138" spans="1:11">
      <c r="A138" s="104" t="s">
        <v>336</v>
      </c>
      <c r="B138" s="105" t="s">
        <v>337</v>
      </c>
      <c r="C138" s="101"/>
      <c r="E138" s="112"/>
      <c r="F138" s="100"/>
      <c r="G138" s="107"/>
      <c r="H138" s="107"/>
      <c r="I138" s="107"/>
      <c r="J138" s="100"/>
      <c r="K138" s="100"/>
    </row>
    <row r="139" spans="1:11">
      <c r="A139" s="104" t="s">
        <v>338</v>
      </c>
      <c r="B139" s="105" t="s">
        <v>339</v>
      </c>
      <c r="C139" s="101"/>
      <c r="E139" s="112"/>
      <c r="F139" s="100"/>
      <c r="G139" s="107"/>
      <c r="H139" s="107"/>
      <c r="I139" s="107"/>
      <c r="J139" s="100"/>
      <c r="K139" s="100"/>
    </row>
    <row r="140" spans="1:11">
      <c r="A140" s="104" t="s">
        <v>340</v>
      </c>
      <c r="B140" s="105" t="s">
        <v>341</v>
      </c>
      <c r="C140" s="101"/>
      <c r="E140" s="112"/>
      <c r="F140" s="100"/>
      <c r="G140" s="107"/>
      <c r="H140" s="107"/>
      <c r="I140" s="107"/>
      <c r="J140" s="100"/>
      <c r="K140" s="100"/>
    </row>
    <row r="141" spans="1:11">
      <c r="A141" s="104" t="s">
        <v>342</v>
      </c>
      <c r="B141" s="105" t="s">
        <v>121</v>
      </c>
      <c r="C141" s="101"/>
      <c r="E141" s="112"/>
      <c r="F141" s="100"/>
      <c r="G141" s="107"/>
      <c r="H141" s="107"/>
      <c r="I141" s="107"/>
      <c r="J141" s="100"/>
      <c r="K141" s="100"/>
    </row>
    <row r="142" spans="1:11">
      <c r="A142" s="104" t="s">
        <v>343</v>
      </c>
      <c r="B142" s="105" t="s">
        <v>344</v>
      </c>
      <c r="C142" s="101"/>
      <c r="E142" s="112"/>
      <c r="F142" s="100"/>
      <c r="G142" s="107"/>
      <c r="H142" s="107"/>
      <c r="I142" s="107"/>
      <c r="J142" s="100"/>
      <c r="K142" s="100"/>
    </row>
    <row r="143" spans="1:11">
      <c r="A143" s="104" t="s">
        <v>345</v>
      </c>
      <c r="B143" s="105" t="s">
        <v>346</v>
      </c>
      <c r="C143" s="101"/>
      <c r="E143" s="112"/>
      <c r="F143" s="100"/>
      <c r="G143" s="107"/>
      <c r="H143" s="107"/>
      <c r="I143" s="107"/>
      <c r="J143" s="100"/>
      <c r="K143" s="100"/>
    </row>
    <row r="144" spans="1:11">
      <c r="A144" s="104" t="s">
        <v>347</v>
      </c>
      <c r="B144" s="105" t="s">
        <v>348</v>
      </c>
      <c r="C144" s="101"/>
      <c r="E144" s="112"/>
      <c r="F144" s="100"/>
      <c r="G144" s="107"/>
      <c r="H144" s="107"/>
      <c r="I144" s="107"/>
      <c r="J144" s="100"/>
      <c r="K144" s="100"/>
    </row>
    <row r="145" spans="1:11">
      <c r="A145" s="104" t="s">
        <v>349</v>
      </c>
      <c r="B145" s="105" t="s">
        <v>350</v>
      </c>
      <c r="C145" s="101"/>
      <c r="E145" s="112"/>
      <c r="F145" s="100"/>
      <c r="G145" s="107"/>
      <c r="H145" s="107"/>
      <c r="I145" s="107"/>
      <c r="J145" s="100"/>
      <c r="K145" s="100"/>
    </row>
    <row r="146" spans="1:11">
      <c r="A146" s="104" t="s">
        <v>351</v>
      </c>
      <c r="B146" s="105" t="s">
        <v>352</v>
      </c>
      <c r="C146" s="101"/>
      <c r="E146" s="112"/>
      <c r="F146" s="100"/>
      <c r="G146" s="107"/>
      <c r="H146" s="107"/>
      <c r="I146" s="107"/>
      <c r="J146" s="100"/>
      <c r="K146" s="100"/>
    </row>
    <row r="147" spans="1:11">
      <c r="A147" s="104" t="s">
        <v>353</v>
      </c>
      <c r="B147" s="105" t="s">
        <v>354</v>
      </c>
      <c r="C147" s="101"/>
      <c r="E147" s="112"/>
      <c r="F147" s="100"/>
      <c r="G147" s="107"/>
      <c r="H147" s="107"/>
      <c r="I147" s="107"/>
      <c r="J147" s="100"/>
      <c r="K147" s="100"/>
    </row>
    <row r="148" spans="1:11">
      <c r="A148" s="104" t="s">
        <v>355</v>
      </c>
      <c r="B148" s="105" t="s">
        <v>356</v>
      </c>
      <c r="C148" s="101"/>
      <c r="E148" s="112"/>
      <c r="F148" s="100"/>
      <c r="G148" s="107"/>
      <c r="H148" s="107"/>
      <c r="I148" s="107"/>
      <c r="J148" s="100"/>
      <c r="K148" s="100"/>
    </row>
    <row r="149" spans="1:11">
      <c r="A149" s="104" t="s">
        <v>357</v>
      </c>
      <c r="B149" s="105" t="s">
        <v>358</v>
      </c>
      <c r="C149" s="101"/>
      <c r="E149" s="112"/>
      <c r="F149" s="100"/>
      <c r="G149" s="107"/>
      <c r="H149" s="107"/>
      <c r="I149" s="107"/>
      <c r="J149" s="100"/>
      <c r="K149" s="100"/>
    </row>
    <row r="150" spans="1:11">
      <c r="A150" s="104" t="s">
        <v>359</v>
      </c>
      <c r="B150" s="105" t="s">
        <v>360</v>
      </c>
      <c r="C150" s="101"/>
      <c r="E150" s="112"/>
      <c r="F150" s="100"/>
      <c r="G150" s="107"/>
      <c r="H150" s="107"/>
      <c r="I150" s="107"/>
      <c r="J150" s="100"/>
      <c r="K150" s="100"/>
    </row>
    <row r="151" spans="1:11">
      <c r="A151" s="104" t="s">
        <v>361</v>
      </c>
      <c r="B151" s="105" t="s">
        <v>362</v>
      </c>
      <c r="C151" s="101"/>
      <c r="E151" s="112"/>
      <c r="F151" s="100"/>
      <c r="G151" s="107"/>
      <c r="H151" s="107"/>
      <c r="I151" s="107"/>
      <c r="J151" s="100"/>
      <c r="K151" s="100"/>
    </row>
    <row r="152" spans="1:11">
      <c r="A152" s="104" t="s">
        <v>99</v>
      </c>
      <c r="B152" s="105" t="s">
        <v>100</v>
      </c>
      <c r="C152" s="101"/>
      <c r="E152" s="112"/>
      <c r="F152" s="100"/>
      <c r="G152" s="107"/>
      <c r="H152" s="107"/>
      <c r="I152" s="107"/>
      <c r="J152" s="100"/>
      <c r="K152" s="100"/>
    </row>
    <row r="153" spans="1:11">
      <c r="A153" s="104" t="s">
        <v>363</v>
      </c>
      <c r="B153" s="105" t="s">
        <v>121</v>
      </c>
      <c r="C153" s="101"/>
      <c r="E153" s="112"/>
      <c r="F153" s="100"/>
      <c r="G153" s="107"/>
      <c r="H153" s="107"/>
      <c r="I153" s="107"/>
      <c r="J153" s="100"/>
      <c r="K153" s="100"/>
    </row>
    <row r="154" spans="1:11">
      <c r="A154" s="104" t="s">
        <v>364</v>
      </c>
      <c r="B154" s="105" t="s">
        <v>121</v>
      </c>
      <c r="C154" s="101"/>
      <c r="E154" s="112"/>
      <c r="F154" s="100"/>
      <c r="G154" s="107"/>
      <c r="H154" s="107"/>
      <c r="I154" s="107"/>
      <c r="J154" s="100"/>
      <c r="K154" s="100"/>
    </row>
    <row r="155" spans="1:11">
      <c r="A155" s="104" t="s">
        <v>365</v>
      </c>
      <c r="B155" s="105" t="s">
        <v>366</v>
      </c>
      <c r="C155" s="101"/>
      <c r="E155" s="112"/>
      <c r="F155" s="100"/>
      <c r="G155" s="107"/>
      <c r="H155" s="107"/>
      <c r="I155" s="107"/>
      <c r="J155" s="100"/>
      <c r="K155" s="100"/>
    </row>
    <row r="156" spans="1:11">
      <c r="A156" s="104" t="s">
        <v>367</v>
      </c>
      <c r="B156" s="105" t="s">
        <v>368</v>
      </c>
      <c r="C156" s="101"/>
      <c r="E156" s="112"/>
      <c r="F156" s="100"/>
      <c r="G156" s="107"/>
      <c r="H156" s="107"/>
      <c r="I156" s="107"/>
      <c r="J156" s="100"/>
      <c r="K156" s="100"/>
    </row>
    <row r="157" spans="1:11">
      <c r="A157" s="104" t="s">
        <v>369</v>
      </c>
      <c r="B157" s="105" t="s">
        <v>370</v>
      </c>
      <c r="C157" s="101"/>
      <c r="E157" s="112"/>
      <c r="F157" s="100"/>
      <c r="G157" s="107"/>
      <c r="H157" s="107"/>
      <c r="I157" s="107"/>
      <c r="J157" s="100"/>
      <c r="K157" s="100"/>
    </row>
    <row r="158" spans="1:11">
      <c r="A158" s="104" t="s">
        <v>371</v>
      </c>
      <c r="B158" s="105" t="s">
        <v>372</v>
      </c>
      <c r="C158" s="101"/>
      <c r="E158" s="112"/>
      <c r="F158" s="100"/>
      <c r="G158" s="107"/>
      <c r="H158" s="107"/>
      <c r="I158" s="107"/>
      <c r="J158" s="100"/>
      <c r="K158" s="100"/>
    </row>
    <row r="159" spans="1:11">
      <c r="A159" s="104" t="s">
        <v>373</v>
      </c>
      <c r="B159" s="105" t="s">
        <v>374</v>
      </c>
      <c r="C159" s="101"/>
      <c r="E159" s="112"/>
      <c r="F159" s="100"/>
      <c r="G159" s="107"/>
      <c r="H159" s="107"/>
      <c r="I159" s="107"/>
      <c r="J159" s="100"/>
      <c r="K159" s="100"/>
    </row>
    <row r="160" spans="1:11">
      <c r="A160" s="104" t="s">
        <v>375</v>
      </c>
      <c r="B160" s="105" t="s">
        <v>121</v>
      </c>
      <c r="C160" s="101"/>
      <c r="E160" s="112"/>
      <c r="F160" s="100"/>
      <c r="G160" s="107"/>
      <c r="H160" s="107"/>
      <c r="I160" s="107"/>
      <c r="J160" s="100"/>
      <c r="K160" s="100"/>
    </row>
    <row r="161" spans="1:11">
      <c r="A161" s="104" t="s">
        <v>376</v>
      </c>
      <c r="B161" s="105" t="s">
        <v>377</v>
      </c>
      <c r="C161" s="101"/>
      <c r="D161" s="101"/>
      <c r="E161" s="112"/>
      <c r="F161" s="100"/>
      <c r="G161" s="107"/>
      <c r="H161" s="107"/>
      <c r="I161" s="107"/>
      <c r="J161" s="100"/>
      <c r="K161" s="100"/>
    </row>
    <row r="162" spans="1:11">
      <c r="A162" s="104" t="s">
        <v>378</v>
      </c>
      <c r="B162" s="105" t="s">
        <v>379</v>
      </c>
      <c r="C162" s="101"/>
      <c r="D162" s="101"/>
      <c r="E162" s="112"/>
      <c r="F162" s="100"/>
      <c r="G162" s="107"/>
      <c r="H162" s="107"/>
      <c r="I162" s="107"/>
      <c r="J162" s="100"/>
      <c r="K162" s="100"/>
    </row>
    <row r="163" spans="1:11">
      <c r="A163" s="104" t="s">
        <v>380</v>
      </c>
      <c r="B163" s="105" t="s">
        <v>381</v>
      </c>
      <c r="C163" s="101"/>
      <c r="D163" s="101"/>
      <c r="E163" s="112"/>
      <c r="F163" s="100"/>
      <c r="G163" s="107"/>
      <c r="H163" s="107"/>
      <c r="I163" s="107"/>
      <c r="J163" s="100"/>
      <c r="K163" s="100"/>
    </row>
    <row r="164" spans="1:11">
      <c r="A164" s="104" t="s">
        <v>382</v>
      </c>
      <c r="B164" s="105" t="s">
        <v>383</v>
      </c>
      <c r="C164" s="101"/>
      <c r="D164" s="101"/>
      <c r="E164" s="112"/>
      <c r="F164" s="100"/>
      <c r="G164" s="107"/>
      <c r="H164" s="107"/>
      <c r="I164" s="107"/>
      <c r="J164" s="100"/>
      <c r="K164" s="100"/>
    </row>
    <row r="165" spans="1:11">
      <c r="A165" s="118" t="s">
        <v>384</v>
      </c>
      <c r="B165" s="105" t="s">
        <v>385</v>
      </c>
      <c r="C165" s="101"/>
      <c r="D165" s="101"/>
      <c r="E165" s="112"/>
      <c r="F165" s="100"/>
      <c r="G165" s="107"/>
      <c r="H165" s="107"/>
      <c r="I165" s="107"/>
      <c r="J165" s="100"/>
      <c r="K165" s="100"/>
    </row>
    <row r="166" spans="1:11">
      <c r="A166" s="115" t="s">
        <v>386</v>
      </c>
      <c r="B166" s="105" t="s">
        <v>387</v>
      </c>
      <c r="C166" s="101"/>
      <c r="D166" s="101"/>
      <c r="E166" s="112"/>
      <c r="F166" s="100"/>
      <c r="G166" s="107"/>
      <c r="H166" s="107"/>
      <c r="I166" s="107"/>
      <c r="J166" s="100"/>
      <c r="K166" s="100"/>
    </row>
    <row r="167" spans="1:11">
      <c r="A167" s="104" t="s">
        <v>388</v>
      </c>
      <c r="B167" s="105" t="s">
        <v>389</v>
      </c>
      <c r="C167" s="101"/>
      <c r="D167" s="101"/>
      <c r="E167" s="112"/>
      <c r="F167" s="100"/>
      <c r="G167" s="107"/>
      <c r="H167" s="107"/>
      <c r="I167" s="107"/>
      <c r="J167" s="100"/>
      <c r="K167" s="100"/>
    </row>
    <row r="168" spans="1:11">
      <c r="A168" s="104" t="s">
        <v>390</v>
      </c>
      <c r="B168" s="105" t="s">
        <v>391</v>
      </c>
      <c r="C168" s="101"/>
      <c r="D168" s="101"/>
      <c r="E168" s="112"/>
      <c r="F168" s="100"/>
      <c r="G168" s="107"/>
      <c r="H168" s="107"/>
      <c r="I168" s="107"/>
      <c r="J168" s="100"/>
      <c r="K168" s="100"/>
    </row>
    <row r="169" spans="1:11">
      <c r="A169" s="104" t="s">
        <v>392</v>
      </c>
      <c r="B169" s="105" t="s">
        <v>393</v>
      </c>
      <c r="C169" s="101"/>
      <c r="D169" s="101"/>
      <c r="E169" s="112"/>
      <c r="F169" s="100"/>
      <c r="G169" s="107"/>
      <c r="H169" s="107"/>
      <c r="I169" s="107"/>
      <c r="J169" s="100"/>
      <c r="K169" s="100"/>
    </row>
    <row r="170" spans="1:11">
      <c r="A170" s="104" t="s">
        <v>394</v>
      </c>
      <c r="B170" s="105" t="s">
        <v>395</v>
      </c>
      <c r="C170" s="101"/>
      <c r="D170" s="101"/>
      <c r="E170" s="112"/>
      <c r="F170" s="100"/>
      <c r="G170" s="107"/>
      <c r="H170" s="107"/>
      <c r="I170" s="107"/>
      <c r="J170" s="100"/>
      <c r="K170" s="100"/>
    </row>
    <row r="171" spans="1:11">
      <c r="A171" s="104" t="s">
        <v>396</v>
      </c>
      <c r="B171" s="105" t="s">
        <v>397</v>
      </c>
      <c r="C171" s="101"/>
      <c r="D171" s="101"/>
      <c r="E171" s="112"/>
      <c r="F171" s="100"/>
      <c r="G171" s="107"/>
      <c r="H171" s="107"/>
      <c r="I171" s="107"/>
      <c r="J171" s="100"/>
      <c r="K171" s="100"/>
    </row>
    <row r="172" spans="1:11">
      <c r="A172" s="104" t="s">
        <v>398</v>
      </c>
      <c r="B172" s="105" t="s">
        <v>399</v>
      </c>
      <c r="C172" s="101"/>
      <c r="D172" s="101"/>
      <c r="E172" s="112"/>
      <c r="F172" s="100"/>
      <c r="G172" s="107"/>
      <c r="H172" s="107"/>
      <c r="I172" s="107"/>
      <c r="J172" s="100"/>
      <c r="K172" s="100"/>
    </row>
    <row r="173" spans="1:11">
      <c r="A173" s="104" t="s">
        <v>400</v>
      </c>
      <c r="B173" s="105" t="s">
        <v>401</v>
      </c>
      <c r="C173" s="101"/>
      <c r="D173" s="101"/>
      <c r="E173" s="112"/>
      <c r="F173" s="100"/>
      <c r="G173" s="107"/>
      <c r="H173" s="107"/>
      <c r="I173" s="107"/>
      <c r="J173" s="100"/>
      <c r="K173" s="100"/>
    </row>
    <row r="174" spans="1:11">
      <c r="A174" s="104" t="s">
        <v>402</v>
      </c>
      <c r="B174" s="105" t="s">
        <v>403</v>
      </c>
      <c r="C174" s="101"/>
      <c r="D174" s="101"/>
      <c r="E174" s="112"/>
      <c r="F174" s="100"/>
      <c r="G174" s="107"/>
      <c r="H174" s="107"/>
      <c r="I174" s="107"/>
      <c r="J174" s="100"/>
      <c r="K174" s="100"/>
    </row>
    <row r="175" spans="1:11">
      <c r="A175" s="104" t="s">
        <v>404</v>
      </c>
      <c r="B175" s="105" t="s">
        <v>405</v>
      </c>
      <c r="C175" s="101"/>
      <c r="D175" s="101"/>
      <c r="E175" s="112"/>
      <c r="F175" s="100"/>
      <c r="G175" s="107"/>
      <c r="H175" s="107"/>
      <c r="I175" s="107"/>
      <c r="J175" s="100"/>
      <c r="K175" s="100"/>
    </row>
    <row r="176" spans="1:11">
      <c r="A176" s="104" t="s">
        <v>406</v>
      </c>
      <c r="B176" s="105" t="s">
        <v>407</v>
      </c>
      <c r="C176" s="101"/>
      <c r="D176" s="101"/>
      <c r="E176" s="112"/>
      <c r="F176" s="100"/>
      <c r="G176" s="107"/>
      <c r="H176" s="107"/>
      <c r="I176" s="107"/>
      <c r="J176" s="100"/>
      <c r="K176" s="100"/>
    </row>
    <row r="177" spans="1:11">
      <c r="A177" s="104" t="s">
        <v>408</v>
      </c>
      <c r="B177" s="105" t="s">
        <v>409</v>
      </c>
      <c r="C177" s="101"/>
      <c r="D177" s="101"/>
      <c r="E177" s="112"/>
      <c r="F177" s="100"/>
      <c r="G177" s="107"/>
      <c r="H177" s="107"/>
      <c r="I177" s="107"/>
      <c r="J177" s="100"/>
      <c r="K177" s="100"/>
    </row>
    <row r="178" spans="1:11">
      <c r="A178" s="104" t="s">
        <v>410</v>
      </c>
      <c r="B178" s="105" t="s">
        <v>411</v>
      </c>
      <c r="C178" s="101"/>
      <c r="D178" s="101"/>
      <c r="E178" s="112"/>
      <c r="F178" s="100"/>
      <c r="G178" s="107"/>
      <c r="H178" s="107"/>
      <c r="I178" s="107"/>
      <c r="J178" s="100"/>
      <c r="K178" s="100"/>
    </row>
    <row r="179" spans="1:11">
      <c r="A179" s="104" t="s">
        <v>412</v>
      </c>
      <c r="B179" s="105" t="s">
        <v>413</v>
      </c>
      <c r="C179" s="101"/>
      <c r="D179" s="101"/>
      <c r="E179" s="112"/>
      <c r="F179" s="100"/>
      <c r="G179" s="107"/>
      <c r="H179" s="107"/>
      <c r="I179" s="107"/>
      <c r="J179" s="100"/>
      <c r="K179" s="100"/>
    </row>
    <row r="180" spans="1:11">
      <c r="A180" s="104" t="s">
        <v>414</v>
      </c>
      <c r="B180" s="105" t="s">
        <v>415</v>
      </c>
      <c r="C180" s="101"/>
      <c r="D180" s="101"/>
      <c r="E180" s="112"/>
      <c r="F180" s="100"/>
      <c r="G180" s="107"/>
      <c r="H180" s="107"/>
      <c r="I180" s="107"/>
      <c r="J180" s="100"/>
      <c r="K180" s="100"/>
    </row>
    <row r="181" spans="1:11">
      <c r="A181" s="104" t="s">
        <v>416</v>
      </c>
      <c r="B181" s="105" t="s">
        <v>417</v>
      </c>
      <c r="C181" s="101"/>
      <c r="D181" s="101"/>
      <c r="E181" s="112"/>
      <c r="F181" s="100"/>
      <c r="G181" s="107"/>
      <c r="H181" s="107"/>
      <c r="I181" s="107"/>
      <c r="J181" s="100"/>
      <c r="K181" s="100"/>
    </row>
    <row r="182" spans="1:11">
      <c r="A182" s="104" t="s">
        <v>418</v>
      </c>
      <c r="B182" s="105" t="s">
        <v>419</v>
      </c>
      <c r="C182" s="101"/>
      <c r="D182" s="101"/>
      <c r="E182" s="112"/>
      <c r="F182" s="100"/>
      <c r="G182" s="107"/>
      <c r="H182" s="107"/>
      <c r="I182" s="107"/>
      <c r="J182" s="100"/>
      <c r="K182" s="100"/>
    </row>
    <row r="183" spans="1:11">
      <c r="A183" s="104" t="s">
        <v>420</v>
      </c>
      <c r="B183" s="105" t="s">
        <v>421</v>
      </c>
      <c r="C183" s="101"/>
      <c r="D183" s="101"/>
      <c r="E183" s="112"/>
      <c r="F183" s="100"/>
      <c r="G183" s="107"/>
      <c r="H183" s="107"/>
      <c r="I183" s="107"/>
      <c r="J183" s="100"/>
      <c r="K183" s="100"/>
    </row>
    <row r="184" spans="1:11">
      <c r="A184" s="104" t="s">
        <v>422</v>
      </c>
      <c r="B184" s="105" t="s">
        <v>423</v>
      </c>
      <c r="C184" s="101"/>
      <c r="D184" s="101"/>
      <c r="E184" s="112"/>
      <c r="F184" s="100"/>
      <c r="G184" s="107"/>
      <c r="H184" s="107"/>
      <c r="I184" s="107"/>
      <c r="J184" s="100"/>
      <c r="K184" s="100"/>
    </row>
    <row r="185" spans="1:11">
      <c r="A185" s="104" t="s">
        <v>424</v>
      </c>
      <c r="B185" s="105" t="s">
        <v>425</v>
      </c>
      <c r="C185" s="101"/>
      <c r="D185" s="101"/>
      <c r="E185" s="112"/>
      <c r="F185" s="100"/>
      <c r="G185" s="107"/>
      <c r="H185" s="107"/>
      <c r="I185" s="107"/>
      <c r="J185" s="100"/>
      <c r="K185" s="100"/>
    </row>
    <row r="186" spans="1:11">
      <c r="A186" s="104" t="s">
        <v>101</v>
      </c>
      <c r="B186" s="105" t="s">
        <v>102</v>
      </c>
      <c r="C186" s="101"/>
      <c r="D186" s="101"/>
      <c r="E186" s="112"/>
      <c r="F186" s="100"/>
      <c r="G186" s="107"/>
      <c r="H186" s="107"/>
      <c r="I186" s="107"/>
      <c r="J186" s="100"/>
      <c r="K186" s="100"/>
    </row>
    <row r="187" spans="1:11">
      <c r="A187" s="104" t="s">
        <v>88</v>
      </c>
      <c r="B187" s="105" t="s">
        <v>89</v>
      </c>
      <c r="C187" s="101"/>
      <c r="D187" s="101"/>
      <c r="E187" s="112"/>
      <c r="F187" s="100"/>
      <c r="G187" s="107"/>
      <c r="H187" s="107"/>
      <c r="I187" s="107"/>
      <c r="J187" s="100"/>
      <c r="K187" s="100"/>
    </row>
    <row r="188" spans="1:11">
      <c r="A188" s="104" t="s">
        <v>426</v>
      </c>
      <c r="B188" s="105" t="s">
        <v>427</v>
      </c>
      <c r="C188" s="101"/>
      <c r="D188" s="101"/>
      <c r="E188" s="112"/>
      <c r="F188" s="100"/>
      <c r="G188" s="107"/>
      <c r="H188" s="107"/>
      <c r="I188" s="107"/>
      <c r="J188" s="100"/>
      <c r="K188" s="100"/>
    </row>
    <row r="189" spans="1:11">
      <c r="A189" s="104" t="s">
        <v>428</v>
      </c>
      <c r="B189" s="105" t="s">
        <v>429</v>
      </c>
      <c r="C189" s="101"/>
      <c r="D189" s="101"/>
      <c r="E189" s="112"/>
      <c r="F189" s="100"/>
      <c r="G189" s="100"/>
      <c r="H189" s="100"/>
      <c r="I189" s="100"/>
      <c r="J189" s="100"/>
      <c r="K189" s="100"/>
    </row>
    <row r="190" spans="1:11">
      <c r="A190" s="104" t="s">
        <v>430</v>
      </c>
      <c r="B190" s="105" t="s">
        <v>431</v>
      </c>
      <c r="C190" s="101"/>
      <c r="D190" s="101"/>
      <c r="E190" s="112"/>
      <c r="F190" s="100"/>
      <c r="G190" s="100"/>
      <c r="H190" s="100"/>
      <c r="I190" s="100"/>
      <c r="J190" s="100"/>
      <c r="K190" s="100"/>
    </row>
    <row r="191" spans="1:11">
      <c r="A191" s="104" t="s">
        <v>432</v>
      </c>
      <c r="B191" s="105" t="s">
        <v>433</v>
      </c>
      <c r="C191" s="101"/>
    </row>
    <row r="192" spans="1:11">
      <c r="A192" s="104" t="s">
        <v>434</v>
      </c>
      <c r="B192" s="105" t="s">
        <v>435</v>
      </c>
      <c r="C192" s="101"/>
    </row>
    <row r="193" spans="1:3">
      <c r="A193" s="104" t="s">
        <v>436</v>
      </c>
      <c r="B193" s="105" t="s">
        <v>437</v>
      </c>
      <c r="C193" s="101"/>
    </row>
    <row r="194" spans="1:3">
      <c r="A194" s="104" t="s">
        <v>438</v>
      </c>
      <c r="B194" s="105" t="s">
        <v>439</v>
      </c>
      <c r="C194" s="101"/>
    </row>
    <row r="195" spans="1:3">
      <c r="A195" s="104" t="s">
        <v>440</v>
      </c>
      <c r="B195" s="105" t="s">
        <v>441</v>
      </c>
      <c r="C195" s="101"/>
    </row>
    <row r="196" spans="1:3">
      <c r="A196" s="104" t="s">
        <v>442</v>
      </c>
      <c r="B196" s="105" t="s">
        <v>443</v>
      </c>
      <c r="C196" s="101"/>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schemas.microsoft.com/sharepoint/v3"/>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cd7d28e7-c92e-4b40-a495-8445e851351e"/>
    <ds:schemaRef ds:uri="http://purl.org/dc/dcmitype/"/>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