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2" activeTab="11"/>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4" i="9"/>
  <c r="E14" i="9"/>
  <c r="E11" i="9"/>
  <c r="E7" i="9"/>
  <c r="E12" i="9"/>
  <c r="E8" i="9"/>
  <c r="E13" i="9"/>
  <c r="E9" i="9"/>
  <c r="E10"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5" i="9"/>
  <c r="C15" i="9"/>
  <c r="B15" i="9"/>
  <c r="B10" i="8"/>
  <c r="E15"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<sst xmlns="http://schemas.openxmlformats.org/spreadsheetml/2006/main" count="1387" uniqueCount="464">
  <si>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</si>
  <si>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</si>
  <si>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</si>
  <si>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</si>
  <si>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</si>
  <si>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</si>
  <si>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</si>
  <si>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</si>
  <si>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</si>
  <si>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</si>
  <si>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</si>
  <si>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</si>
  <si>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</si>
  <si>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</si>
  <si>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</si>
  <si>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</si>
  <si>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</si>
  <si>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</si>
  <si>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</si>
  <si>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</si>
  <si>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</si>
  <si>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</si>
  <si>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</si>
  <si>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</si>
  <si>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</si>
  <si>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</si>
  <si>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</si>
  <si>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t>Institution 1</t>
  </si>
  <si>
    <t>Institution 2</t>
  </si>
  <si>
    <t>Institution 3</t>
  </si>
  <si>
    <t>Personnel</t>
  </si>
  <si>
    <t>Consultants</t>
  </si>
  <si>
    <t>Evaluation</t>
  </si>
  <si>
    <t>Equipment</t>
  </si>
  <si>
    <t>International travel</t>
  </si>
  <si>
    <t>Training</t>
  </si>
  <si>
    <t>Research expenses</t>
  </si>
  <si>
    <t>Indirect project costs</t>
  </si>
  <si>
    <t>Total in project currency of institution</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</si>
  <si>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</si>
  <si>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</si>
  <si>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</si>
  <si>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</si>
  <si>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</si>
  <si>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</si>
  <si>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</si>
  <si>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</si>
  <si>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</si>
  <si>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</si>
  <si>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</si>
  <si>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</si>
  <si>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</si>
  <si>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</si>
  <si>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</si>
  <si>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</si>
  <si>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</si>
  <si>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</si>
  <si>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</si>
  <si>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</si>
  <si>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</si>
  <si>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</si>
  <si>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</si>
  <si>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</si>
  <si>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</si>
  <si>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</si>
  <si>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</si>
  <si>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</si>
  <si>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</si>
  <si>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</si>
  <si>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</si>
  <si>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</si>
  <si>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</si>
  <si>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</si>
  <si>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</si>
  <si>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</si>
  <si>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</si>
  <si>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</si>
  <si>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</si>
  <si>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</si>
  <si>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</si>
  <si>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</si>
  <si>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</si>
  <si>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</si>
  <si>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</si>
  <si>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</si>
  <si>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</si>
  <si>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</si>
  <si>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</si>
  <si>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</si>
  <si>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</si>
  <si>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</si>
  <si>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</si>
  <si>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</si>
  <si>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</si>
  <si>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</si>
  <si>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</si>
  <si>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</si>
  <si>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</si>
  <si>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</si>
  <si>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</si>
  <si>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</si>
  <si>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</si>
  <si>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</si>
  <si>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</si>
  <si>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</si>
  <si>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</si>
  <si>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</si>
  <si>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</si>
  <si>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</si>
  <si>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</si>
  <si>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</si>
  <si>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</si>
  <si>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</si>
  <si>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</si>
  <si>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</si>
  <si>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</si>
  <si>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</si>
  <si>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</si>
  <si>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</si>
  <si>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</si>
  <si>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</si>
  <si>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</si>
  <si>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</si>
  <si>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</si>
  <si>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</si>
  <si>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</si>
  <si>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</si>
  <si>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</si>
  <si>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</si>
  <si>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</si>
  <si>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</si>
  <si>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</si>
  <si>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</si>
  <si>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</si>
  <si>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</si>
  <si>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</si>
  <si>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</si>
  <si>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</si>
  <si>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</si>
  <si>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</si>
  <si>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</si>
  <si>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</si>
  <si>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</si>
  <si>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</si>
  <si>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</si>
  <si>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</si>
  <si>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</si>
  <si>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</si>
  <si>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</si>
  <si>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</si>
  <si>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</si>
  <si>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</si>
  <si>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</si>
  <si>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</si>
  <si>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</si>
  <si>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</si>
  <si>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</si>
  <si>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</si>
  <si>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</si>
  <si>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</si>
  <si>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</si>
  <si>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</si>
  <si>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</si>
  <si>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</si>
  <si>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</si>
  <si>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</si>
  <si>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</si>
  <si>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</si>
  <si>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</si>
  <si>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</si>
  <si>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</si>
  <si>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</si>
  <si>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</si>
  <si>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</si>
  <si>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</si>
  <si>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</si>
  <si>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</si>
  <si>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</si>
  <si>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</si>
  <si>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</si>
  <si>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</si>
  <si>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</si>
  <si>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</si>
  <si>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</si>
  <si>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</si>
  <si>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</si>
  <si>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</si>
  <si>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</si>
  <si>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</si>
  <si>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</si>
  <si>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</si>
  <si>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</si>
  <si>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</si>
  <si>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</si>
  <si>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</si>
  <si>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</si>
  <si>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</si>
  <si>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</si>
  <si>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</si>
  <si>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</si>
  <si>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</si>
  <si>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</si>
  <si>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</si>
  <si>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</si>
  <si>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</si>
  <si>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</si>
  <si>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</si>
  <si>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</si>
  <si>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</si>
  <si>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</si>
  <si>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</si>
  <si>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</si>
  <si>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</si>
  <si>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</si>
  <si>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</si>
  <si>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</si>
  <si>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</si>
  <si>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</si>
  <si>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</si>
  <si>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</si>
  <si>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</si>
  <si>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</si>
  <si>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</si>
  <si>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</si>
  <si>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</si>
  <si>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</si>
  <si>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</si>
  <si>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</si>
  <si>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</si>
  <si>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</si>
  <si>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</si>
  <si>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</si>
  <si>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</si>
  <si>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</si>
  <si>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</si>
  <si>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</si>
  <si>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</si>
  <si>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</si>
  <si>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</si>
  <si>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</si>
  <si>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</si>
  <si>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</si>
  <si>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</si>
  <si>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</si>
  <si>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</si>
  <si>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</si>
  <si>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</si>
  <si>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</si>
  <si>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</si>
  <si>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</si>
  <si>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</si>
  <si>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</si>
  <si>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</si>
  <si>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</si>
  <si>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</si>
  <si>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</si>
  <si>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</si>
  <si>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</si>
  <si>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</si>
  <si>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</si>
  <si>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</si>
  <si>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</si>
  <si>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</si>
  <si>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</si>
  <si>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</si>
  <si>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</si>
  <si>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</si>
  <si>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</si>
  <si>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</si>
  <si>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</si>
  <si>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</si>
  <si>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</si>
  <si>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</si>
  <si>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</si>
  <si>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</si>
  <si>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</si>
  <si>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</si>
  <si>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</si>
  <si>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</si>
  <si>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</si>
  <si>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</si>
  <si>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</si>
  <si>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</si>
  <si>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</si>
  <si>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</si>
  <si>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</si>
  <si>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</si>
  <si>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</si>
  <si>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</si>
  <si>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</si>
  <si>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</si>
  <si>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</si>
  <si>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</si>
  <si>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</si>
  <si>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</si>
  <si>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</si>
  <si>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</si>
  <si>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</si>
  <si>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</si>
  <si>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</si>
  <si>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</si>
  <si>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</si>
  <si>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</si>
  <si>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</si>
  <si>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</si>
  <si>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</si>
  <si>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</si>
  <si>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</si>
  <si>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</si>
  <si>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</si>
  <si>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</si>
  <si>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</si>
  <si>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</si>
  <si>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</si>
  <si>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</si>
  <si>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</si>
  <si>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</si>
  <si>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</si>
  <si>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</si>
  <si>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</si>
  <si>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</si>
  <si>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</si>
  <si>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</si>
  <si>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</si>
  <si>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</si>
  <si>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</si>
  <si>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</si>
  <si>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</si>
  <si>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</si>
  <si>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</si>
  <si>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</si>
  <si>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</si>
  <si>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</si>
  <si>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</si>
  <si>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</si>
  <si>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</si>
  <si>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</si>
  <si>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</si>
  <si>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</si>
  <si>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</si>
  <si>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</si>
  <si>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</si>
  <si>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</si>
  <si>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</si>
  <si>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</si>
  <si>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</si>
  <si>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</si>
  <si>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</si>
  <si>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</si>
  <si>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</si>
  <si>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</si>
  <si>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</si>
  <si>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</si>
  <si>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</si>
  <si>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</si>
  <si>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</si>
  <si>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</si>
  <si>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</si>
  <si>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</si>
  <si>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</si>
  <si>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</si>
  <si>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</si>
  <si>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</si>
  <si>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</si>
  <si>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</si>
  <si>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</si>
  <si>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</si>
  <si>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</si>
  <si>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</si>
  <si>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</si>
  <si>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</si>
  <si>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</si>
  <si>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</si>
  <si>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</si>
  <si>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</si>
  <si>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</si>
  <si>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</si>
  <si>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</si>
  <si>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</si>
  <si>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</si>
  <si>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</si>
  <si>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</si>
  <si>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</si>
  <si>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</si>
  <si>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</si>
  <si>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</si>
  <si>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</si>
  <si>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</si>
  <si>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</si>
  <si>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</si>
  <si>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</si>
  <si>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</si>
  <si>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</si>
  <si>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</si>
  <si>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</si>
  <si>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</si>
  <si>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</si>
  <si>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</si>
  <si>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</si>
  <si>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</si>
  <si>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</si>
  <si>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</si>
  <si>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</si>
  <si>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</si>
  <si>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</si>
  <si>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</si>
  <si>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</si>
  <si>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</si>
  <si>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</si>
  <si>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</si>
  <si>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</si>
  <si>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</si>
  <si>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</si>
  <si>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</si>
  <si>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</si>
  <si>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</si>
  <si>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</si>
  <si>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</si>
  <si>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</si>
  <si>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</si>
  <si>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</si>
  <si>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</si>
  <si>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</si>
  <si>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</si>
  <si>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</si>
  <si>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</si>
  <si>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</si>
  <si>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</si>
  <si>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</si>
  <si>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</si>
  <si>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</si>
  <si>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</si>
  <si>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</si>
  <si>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</si>
  <si>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</si>
  <si>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</si>
  <si>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</si>
  <si>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</si>
  <si>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</si>
  <si>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</si>
  <si>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</si>
  <si>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</si>
  <si>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</si>
  <si>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</si>
  <si>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</si>
  <si>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</si>
  <si>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</si>
  <si>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</si>
  <si>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</si>
  <si>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</si>
  <si>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</si>
  <si>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</si>
  <si>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</si>
  <si>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</si>
  <si>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</si>
  <si>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</si>
  <si>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</si>
  <si>
    <t>DETAILS OF BUDGET SUBMISSION: EQUIPMENT EXPENSES 2023 TO 2027</t>
  </si>
  <si>
    <t xml:space="preserve"> INTERNATIONAL TRAVEL EXPENSES 2023 TO 2027</t>
  </si>
  <si>
    <t xml:space="preserve">CONSOLIDATED BUDGET SUMMARY </t>
  </si>
  <si>
    <r>
      <t xml:space="preserve">Budget category </t>
    </r>
    <r>
      <rPr>
        <b/>
        <sz val="16"/>
        <color rgb="FFFFFF00"/>
        <rFont val="Symbol"/>
        <family val="1"/>
        <charset val="2"/>
      </rPr>
      <t>¯</t>
    </r>
  </si>
  <si>
    <r>
      <t xml:space="preserve">Name of institution </t>
    </r>
    <r>
      <rPr>
        <b/>
        <sz val="11"/>
        <rFont val="Symbol"/>
        <family val="1"/>
        <charset val="2"/>
      </rPr>
      <t>®</t>
    </r>
  </si>
  <si>
    <t xml:space="preserve">Currency of institution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</si>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</sst>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76">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12"/>
      <color theme="0"/>
      <name val="Algerian"/>
      <family val="5"/>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
      <b/>
      <sz val="11"/>
      <name val="Arial"/>
      <family val="2"/>
    </font>
    <font>
      <sz val="36"/>
      <color rgb="FF0070C0"/>
      <name val="Algerian"/>
      <family val="5"/>
    </font>
    <font>
      <sz val="11"/>
      <color rgb="FF0070C0"/>
      <name val="Algerian"/>
      <family val="5"/>
    </font>
    <font>
      <b/>
      <sz val="22"/>
      <color rgb="FF0070C0"/>
      <name val="Arial"/>
      <family val="2"/>
    </font>
    <font>
      <sz val="11"/>
      <color rgb="FF0070C0"/>
      <name val="Calibri"/>
      <family val="2"/>
      <scheme val="minor"/>
    </font>
    <font>
      <sz val="36"/>
      <color rgb="FF7030A0"/>
      <name val="Algerian"/>
      <family val="5"/>
    </font>
    <font>
      <sz val="11"/>
      <color rgb="FF7030A0"/>
      <name val="Algerian"/>
      <family val="5"/>
    </font>
    <font>
      <b/>
      <sz val="18"/>
      <color rgb="FF7030A0"/>
      <name val="Arial Rounded MT Bold"/>
      <family val="2"/>
    </font>
    <font>
      <sz val="24"/>
      <color theme="1"/>
      <name val="Calibri"/>
      <family val="2"/>
      <scheme val="minor"/>
    </font>
    <font>
      <b/>
      <sz val="24"/>
      <color theme="0"/>
      <name val="Arial"/>
      <family val="2"/>
    </font>
    <font>
      <sz val="28"/>
      <color theme="0"/>
      <name val="Bodoni MT Black"/>
      <family val="1"/>
    </font>
    <font>
      <b/>
      <sz val="16"/>
      <color rgb="FFFFFF00"/>
      <name val="Arial"/>
      <family val="2"/>
    </font>
    <font>
      <b/>
      <sz val="16"/>
      <color rgb="FFFFFF00"/>
      <name val="Symbol"/>
      <family val="1"/>
      <charset val="2"/>
    </font>
    <font>
      <b/>
      <sz val="16"/>
      <color rgb="FFFFFF00"/>
      <name val="Calibri"/>
      <family val="2"/>
      <scheme val="minor"/>
    </font>
    <font>
      <b/>
      <sz val="11"/>
      <name val="Symbol"/>
      <family val="1"/>
      <charset val="2"/>
    </font>
    <font>
      <b/>
      <sz val="14"/>
      <color rgb="FF000000"/>
      <name val="Arial"/>
      <family val="2"/>
    </font>
    <font>
      <b/>
      <sz val="12"/>
      <color theme="0"/>
      <name val="Arial"/>
      <family val="2"/>
    </font>
  </fonts>
  <fills count="20">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FFC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
      <left/>
      <right/>
      <top/>
      <bottom style="medium">
        <color indexed="64"/>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87">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4" fillId="0" borderId="7" xfId="1" applyFont="1" applyBorder="1" applyAlignment="1" applyProtection="1">
      <alignment vertical="center" wrapText="1"/>
      <protection locked="0"/>
    </xf>
    <xf numFmtId="0" fontId="4" fillId="0" borderId="29" xfId="1" applyFont="1" applyBorder="1" applyAlignment="1" applyProtection="1">
      <alignment vertical="center" wrapText="1"/>
      <protection locked="0"/>
    </xf>
    <xf numFmtId="0" fontId="4" fillId="0" borderId="23" xfId="1" applyFont="1" applyBorder="1" applyAlignment="1">
      <alignment vertical="center" wrapText="1"/>
    </xf>
    <xf numFmtId="0" fontId="4" fillId="0" borderId="32" xfId="1" applyFont="1" applyBorder="1" applyAlignment="1" applyProtection="1">
      <alignment vertical="center" wrapText="1"/>
      <protection locked="0"/>
    </xf>
    <xf numFmtId="0" fontId="4" fillId="0" borderId="33" xfId="1" applyFont="1" applyBorder="1" applyAlignment="1" applyProtection="1">
      <alignment vertical="center" wrapText="1"/>
      <protection locked="0"/>
    </xf>
    <xf numFmtId="3" fontId="4" fillId="0" borderId="7" xfId="1" applyNumberFormat="1" applyFont="1" applyBorder="1" applyAlignment="1" applyProtection="1">
      <alignment vertical="center" wrapText="1"/>
      <protection locked="0"/>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lignment horizontal="right" vertical="center" wrapText="1"/>
    </xf>
    <xf numFmtId="3" fontId="4" fillId="0" borderId="32" xfId="1" applyNumberFormat="1" applyFont="1" applyBorder="1" applyAlignment="1" applyProtection="1">
      <alignment vertical="center" wrapText="1"/>
      <protection locked="0"/>
    </xf>
    <xf numFmtId="3" fontId="4" fillId="0" borderId="34" xfId="1" applyNumberFormat="1" applyFont="1" applyBorder="1" applyAlignment="1" applyProtection="1">
      <alignment vertical="center" wrapText="1"/>
      <protection locked="0"/>
    </xf>
    <xf numFmtId="0" fontId="3" fillId="0" borderId="0" xfId="2" applyFont="1" applyAlignment="1" applyProtection="1">
      <alignment horizontal="center"/>
    </xf>
    <xf numFmtId="0" fontId="3" fillId="0" borderId="0" xfId="2" applyFont="1" applyBorder="1" applyAlignment="1" applyProtection="1"/>
    <xf numFmtId="0" fontId="20" fillId="0" borderId="0" xfId="0" applyFont="1"/>
    <xf numFmtId="0" fontId="21" fillId="5" borderId="30" xfId="0" applyFont="1" applyFill="1" applyBorder="1" applyAlignment="1" applyProtection="1"/>
    <xf numFmtId="0" fontId="21" fillId="6" borderId="10" xfId="0" applyFont="1" applyFill="1" applyBorder="1" applyAlignment="1" applyProtection="1">
      <alignment vertical="center" wrapText="1"/>
    </xf>
    <xf numFmtId="0" fontId="0" fillId="0" borderId="0" xfId="0" applyAlignment="1">
      <alignment wrapText="1"/>
    </xf>
    <xf numFmtId="0" fontId="0" fillId="0" borderId="0" xfId="0" applyProtection="1"/>
    <xf numFmtId="0" fontId="20" fillId="0" borderId="0" xfId="0" applyFont="1" applyProtection="1"/>
    <xf numFmtId="0" fontId="0" fillId="0" borderId="0" xfId="0" applyAlignment="1">
      <alignment vertical="center" wrapText="1"/>
    </xf>
    <xf numFmtId="0" fontId="26" fillId="0" borderId="0" xfId="0" applyFont="1" applyProtection="1"/>
    <xf numFmtId="0" fontId="5" fillId="5" borderId="7"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vertical="center" wrapText="1"/>
    </xf>
    <xf numFmtId="0" fontId="5" fillId="5" borderId="6" xfId="1" applyFont="1" applyFill="1" applyBorder="1" applyAlignment="1">
      <alignment vertical="center" wrapText="1"/>
    </xf>
    <xf numFmtId="0" fontId="6" fillId="5" borderId="19"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12" xfId="1" applyFont="1" applyFill="1" applyBorder="1" applyAlignment="1">
      <alignment vertical="center"/>
    </xf>
    <xf numFmtId="0" fontId="6" fillId="5" borderId="13" xfId="1" applyFont="1" applyFill="1" applyBorder="1" applyAlignment="1">
      <alignment vertical="center"/>
    </xf>
    <xf numFmtId="0" fontId="6" fillId="5" borderId="14"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7" borderId="1" xfId="1" applyNumberFormat="1" applyFont="1" applyFill="1" applyBorder="1" applyAlignment="1" applyProtection="1">
      <alignment vertical="center"/>
      <protection locked="0"/>
    </xf>
    <xf numFmtId="3" fontId="11" fillId="7" borderId="47" xfId="1" applyNumberFormat="1" applyFont="1" applyFill="1" applyBorder="1" applyAlignment="1" applyProtection="1">
      <alignment vertical="center"/>
      <protection locked="0"/>
    </xf>
    <xf numFmtId="0" fontId="4" fillId="0" borderId="28" xfId="1" applyFont="1" applyBorder="1" applyAlignment="1" applyProtection="1">
      <alignment vertical="center" wrapText="1"/>
      <protection locked="0"/>
    </xf>
    <xf numFmtId="0" fontId="0" fillId="5" borderId="16" xfId="0" applyFill="1" applyBorder="1" applyAlignment="1" applyProtection="1">
      <alignment vertical="center"/>
    </xf>
    <xf numFmtId="0" fontId="24" fillId="5" borderId="51" xfId="0" applyFont="1" applyFill="1" applyBorder="1" applyAlignment="1" applyProtection="1">
      <alignment vertical="center" wrapText="1"/>
    </xf>
    <xf numFmtId="0" fontId="25" fillId="5" borderId="40" xfId="0" applyFont="1" applyFill="1" applyBorder="1" applyAlignment="1" applyProtection="1">
      <alignment vertical="center"/>
    </xf>
    <xf numFmtId="0" fontId="25" fillId="5" borderId="30" xfId="0" applyFont="1" applyFill="1" applyBorder="1" applyProtection="1"/>
    <xf numFmtId="0" fontId="25" fillId="5" borderId="30" xfId="0" applyFont="1" applyFill="1" applyBorder="1" applyAlignment="1" applyProtection="1">
      <alignment vertical="center" wrapText="1"/>
    </xf>
    <xf numFmtId="0" fontId="25" fillId="5" borderId="30" xfId="0" applyFont="1" applyFill="1" applyBorder="1" applyAlignment="1" applyProtection="1">
      <alignment wrapText="1"/>
    </xf>
    <xf numFmtId="0" fontId="21" fillId="6" borderId="21" xfId="0" applyFont="1" applyFill="1" applyBorder="1" applyAlignment="1" applyProtection="1">
      <alignment vertical="center" wrapText="1"/>
    </xf>
    <xf numFmtId="166" fontId="21" fillId="6" borderId="1" xfId="12" applyNumberFormat="1" applyFont="1" applyFill="1" applyBorder="1" applyAlignment="1" applyProtection="1">
      <alignment vertical="center" wrapText="1"/>
    </xf>
    <xf numFmtId="166" fontId="21" fillId="6" borderId="37" xfId="12" applyNumberFormat="1" applyFont="1" applyFill="1" applyBorder="1" applyAlignment="1" applyProtection="1">
      <alignment vertical="center" wrapText="1"/>
    </xf>
    <xf numFmtId="164" fontId="21" fillId="6" borderId="52" xfId="11" applyNumberFormat="1" applyFont="1" applyFill="1" applyBorder="1" applyAlignment="1" applyProtection="1">
      <alignment vertical="center" wrapText="1"/>
    </xf>
    <xf numFmtId="164" fontId="21" fillId="6" borderId="53" xfId="11" applyNumberFormat="1" applyFont="1" applyFill="1" applyBorder="1" applyAlignment="1" applyProtection="1">
      <alignment vertical="center" wrapText="1"/>
    </xf>
    <xf numFmtId="166" fontId="24" fillId="5" borderId="55" xfId="12" applyNumberFormat="1" applyFont="1" applyFill="1" applyBorder="1" applyAlignment="1" applyProtection="1">
      <alignment vertical="center" wrapText="1"/>
    </xf>
    <xf numFmtId="0" fontId="24" fillId="5" borderId="56" xfId="0" applyFont="1" applyFill="1" applyBorder="1" applyAlignment="1" applyProtection="1">
      <alignment vertical="center" wrapText="1"/>
    </xf>
    <xf numFmtId="0" fontId="9" fillId="0" borderId="23" xfId="0" applyFont="1" applyBorder="1" applyProtection="1"/>
    <xf numFmtId="0" fontId="11" fillId="5" borderId="66" xfId="1" applyFont="1" applyFill="1" applyBorder="1" applyAlignment="1" applyProtection="1">
      <alignment vertical="center" wrapText="1"/>
    </xf>
    <xf numFmtId="0" fontId="14" fillId="5" borderId="60" xfId="1" applyFont="1" applyFill="1" applyBorder="1" applyAlignment="1" applyProtection="1">
      <alignment horizontal="center" vertical="center" wrapText="1"/>
    </xf>
    <xf numFmtId="0" fontId="11" fillId="5" borderId="67" xfId="1" applyFont="1" applyFill="1" applyBorder="1" applyAlignment="1" applyProtection="1">
      <alignment vertical="center"/>
    </xf>
    <xf numFmtId="0" fontId="16" fillId="0" borderId="10" xfId="1" applyFont="1" applyBorder="1" applyAlignment="1">
      <alignment vertical="center" wrapText="1"/>
    </xf>
    <xf numFmtId="0" fontId="17" fillId="0" borderId="53" xfId="1" applyFont="1" applyBorder="1" applyAlignment="1" applyProtection="1">
      <alignment vertical="center"/>
      <protection locked="0"/>
    </xf>
    <xf numFmtId="0" fontId="16" fillId="7" borderId="10" xfId="1" applyFont="1" applyFill="1" applyBorder="1" applyAlignment="1">
      <alignment vertical="center" wrapText="1"/>
    </xf>
    <xf numFmtId="0" fontId="17" fillId="7" borderId="53" xfId="1" applyFont="1" applyFill="1" applyBorder="1" applyAlignment="1" applyProtection="1">
      <alignment vertical="center"/>
      <protection locked="0"/>
    </xf>
    <xf numFmtId="0" fontId="16" fillId="7" borderId="68" xfId="1" applyFont="1" applyFill="1" applyBorder="1" applyAlignment="1">
      <alignment vertical="center" wrapText="1"/>
    </xf>
    <xf numFmtId="0" fontId="17" fillId="7" borderId="54" xfId="1" applyFont="1" applyFill="1" applyBorder="1" applyAlignment="1" applyProtection="1">
      <alignment vertical="center"/>
      <protection locked="0"/>
    </xf>
    <xf numFmtId="0" fontId="28" fillId="2" borderId="51" xfId="1" applyFont="1" applyFill="1" applyBorder="1" applyAlignment="1" applyProtection="1">
      <alignment vertical="center"/>
    </xf>
    <xf numFmtId="3" fontId="18" fillId="2" borderId="55" xfId="1" applyNumberFormat="1" applyFont="1" applyFill="1" applyBorder="1" applyAlignment="1">
      <alignment vertical="center" wrapText="1"/>
    </xf>
    <xf numFmtId="0" fontId="17" fillId="0" borderId="56" xfId="1" applyFont="1" applyBorder="1" applyAlignment="1">
      <alignment vertical="center"/>
    </xf>
    <xf numFmtId="0" fontId="37" fillId="0" borderId="0" xfId="0" applyFont="1" applyAlignment="1">
      <alignment horizontal="right"/>
    </xf>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8" borderId="0" xfId="13" applyNumberFormat="1" applyFont="1" applyFill="1" applyAlignment="1" applyProtection="1">
      <alignment horizontal="left" vertical="center"/>
      <protection hidden="1"/>
    </xf>
    <xf numFmtId="49" fontId="39" fillId="8" borderId="0" xfId="13" applyNumberFormat="1" applyFont="1" applyFill="1" applyAlignment="1" applyProtection="1">
      <alignment horizontal="left" vertical="center"/>
      <protection hidden="1"/>
    </xf>
    <xf numFmtId="0" fontId="40" fillId="9" borderId="0" xfId="13" applyFont="1" applyFill="1" applyProtection="1">
      <protection hidden="1"/>
    </xf>
    <xf numFmtId="0" fontId="40"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1" fillId="0" borderId="0" xfId="9" applyFont="1" applyProtection="1">
      <protection hidden="1"/>
    </xf>
    <xf numFmtId="49" fontId="42" fillId="0" borderId="0" xfId="13" applyNumberFormat="1" applyFont="1" applyAlignment="1" applyProtection="1">
      <alignment horizontal="left" vertical="center"/>
      <protection hidden="1"/>
    </xf>
    <xf numFmtId="0" fontId="43" fillId="0" borderId="0" xfId="9" applyFont="1" applyAlignment="1">
      <alignment horizontal="left"/>
    </xf>
    <xf numFmtId="0" fontId="43" fillId="0" borderId="0" xfId="9" applyFont="1"/>
    <xf numFmtId="0" fontId="4" fillId="8" borderId="0" xfId="9" applyFont="1" applyFill="1" applyBorder="1" applyAlignment="1">
      <alignment wrapText="1"/>
    </xf>
    <xf numFmtId="0" fontId="4" fillId="8" borderId="0" xfId="7" applyFont="1" applyFill="1" applyProtection="1">
      <protection hidden="1"/>
    </xf>
    <xf numFmtId="49" fontId="10" fillId="0" borderId="0" xfId="13" applyNumberFormat="1" applyFont="1" applyAlignment="1" applyProtection="1">
      <alignment horizontal="left" vertical="center"/>
      <protection locked="0"/>
    </xf>
    <xf numFmtId="49" fontId="4" fillId="8" borderId="0" xfId="2" applyNumberFormat="1" applyFont="1" applyFill="1" applyAlignment="1" applyProtection="1">
      <alignment wrapText="1"/>
    </xf>
    <xf numFmtId="0" fontId="11" fillId="0" borderId="0" xfId="9" applyAlignment="1" applyProtection="1">
      <protection hidden="1"/>
    </xf>
    <xf numFmtId="0" fontId="21" fillId="6" borderId="59" xfId="0" applyFont="1" applyFill="1" applyBorder="1" applyAlignment="1" applyProtection="1">
      <alignment vertical="center" wrapText="1"/>
    </xf>
    <xf numFmtId="166" fontId="21" fillId="6" borderId="69" xfId="12" applyNumberFormat="1" applyFont="1" applyFill="1" applyBorder="1" applyAlignment="1" applyProtection="1">
      <alignment vertical="center" wrapText="1"/>
    </xf>
    <xf numFmtId="164" fontId="21" fillId="6" borderId="70" xfId="11" applyNumberFormat="1" applyFont="1" applyFill="1" applyBorder="1" applyAlignment="1" applyProtection="1">
      <alignment vertical="center" wrapText="1"/>
    </xf>
    <xf numFmtId="0" fontId="21" fillId="5" borderId="21" xfId="0" applyFont="1" applyFill="1" applyBorder="1" applyAlignment="1" applyProtection="1">
      <alignment vertical="center" wrapText="1"/>
    </xf>
    <xf numFmtId="166" fontId="24" fillId="5" borderId="37" xfId="12" applyNumberFormat="1" applyFont="1" applyFill="1" applyBorder="1" applyAlignment="1" applyProtection="1">
      <alignment vertical="center" wrapText="1"/>
    </xf>
    <xf numFmtId="166" fontId="24" fillId="5" borderId="52" xfId="12" applyNumberFormat="1" applyFont="1" applyFill="1" applyBorder="1" applyAlignment="1" applyProtection="1">
      <alignment vertical="center" wrapText="1"/>
    </xf>
    <xf numFmtId="0" fontId="21" fillId="6" borderId="68" xfId="0" applyFont="1" applyFill="1" applyBorder="1" applyAlignment="1" applyProtection="1">
      <alignment vertical="center" wrapText="1"/>
    </xf>
    <xf numFmtId="166" fontId="21" fillId="6" borderId="47" xfId="12" applyNumberFormat="1" applyFont="1" applyFill="1" applyBorder="1" applyAlignment="1" applyProtection="1">
      <alignment vertical="center" wrapText="1"/>
    </xf>
    <xf numFmtId="164" fontId="21" fillId="6" borderId="54" xfId="11" applyNumberFormat="1" applyFont="1" applyFill="1" applyBorder="1" applyAlignment="1" applyProtection="1">
      <alignment vertical="center" wrapText="1"/>
    </xf>
    <xf numFmtId="0" fontId="30" fillId="6" borderId="18"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36"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36" fillId="0" borderId="0" xfId="0" applyNumberFormat="1" applyFont="1" applyBorder="1" applyAlignment="1">
      <alignment vertical="top"/>
    </xf>
    <xf numFmtId="3" fontId="44"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36"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44" fillId="0" borderId="0" xfId="12" applyNumberFormat="1" applyFont="1" applyAlignment="1" applyProtection="1">
      <alignment vertical="top"/>
      <protection locked="0"/>
    </xf>
    <xf numFmtId="0" fontId="0" fillId="0" borderId="0" xfId="0" applyAlignment="1">
      <alignment vertical="top"/>
    </xf>
    <xf numFmtId="166" fontId="36" fillId="0" borderId="0" xfId="0" applyNumberFormat="1" applyFont="1" applyAlignment="1">
      <alignment vertical="top"/>
    </xf>
    <xf numFmtId="166" fontId="0" fillId="0" borderId="0" xfId="0" applyNumberFormat="1" applyFont="1" applyAlignment="1">
      <alignment vertical="top"/>
    </xf>
    <xf numFmtId="166" fontId="38" fillId="0" borderId="0" xfId="0" applyNumberFormat="1" applyFont="1" applyAlignment="1">
      <alignment vertical="top"/>
    </xf>
    <xf numFmtId="49" fontId="0" fillId="10" borderId="72" xfId="0" applyNumberFormat="1" applyFont="1" applyFill="1" applyBorder="1" applyAlignment="1">
      <alignment vertical="top" wrapText="1"/>
    </xf>
    <xf numFmtId="3" fontId="36" fillId="10" borderId="72" xfId="12" applyNumberFormat="1" applyFont="1" applyFill="1" applyBorder="1" applyAlignment="1">
      <alignment vertical="top"/>
    </xf>
    <xf numFmtId="166" fontId="45" fillId="0" borderId="73" xfId="0" applyNumberFormat="1" applyFont="1" applyBorder="1" applyAlignment="1">
      <alignment vertical="top"/>
    </xf>
    <xf numFmtId="0" fontId="5" fillId="5" borderId="71" xfId="1" applyNumberFormat="1" applyFont="1" applyFill="1" applyBorder="1" applyAlignment="1">
      <alignment vertical="center" wrapText="1"/>
    </xf>
    <xf numFmtId="0" fontId="20" fillId="0" borderId="73" xfId="0" applyFont="1" applyBorder="1" applyAlignment="1">
      <alignment vertical="top" wrapText="1"/>
    </xf>
    <xf numFmtId="0" fontId="26" fillId="0" borderId="0" xfId="0" applyFont="1"/>
    <xf numFmtId="0" fontId="31" fillId="6" borderId="17" xfId="0" applyFont="1" applyFill="1" applyBorder="1" applyAlignment="1" applyProtection="1">
      <alignment horizontal="left" vertical="center" wrapText="1"/>
      <protection locked="0"/>
    </xf>
    <xf numFmtId="0" fontId="31" fillId="6" borderId="27" xfId="0" applyFont="1" applyFill="1" applyBorder="1" applyAlignment="1" applyProtection="1">
      <alignment horizontal="left" vertical="center" wrapText="1"/>
      <protection locked="0"/>
    </xf>
    <xf numFmtId="0" fontId="31" fillId="6" borderId="18" xfId="0" applyFont="1" applyFill="1" applyBorder="1" applyAlignment="1" applyProtection="1">
      <alignment horizontal="left" vertical="center" wrapText="1"/>
      <protection locked="0"/>
    </xf>
    <xf numFmtId="0" fontId="19" fillId="0" borderId="0" xfId="1" applyFont="1" applyFill="1" applyBorder="1" applyAlignment="1" applyProtection="1">
      <alignment horizontal="center" vertical="top"/>
    </xf>
    <xf numFmtId="0" fontId="8" fillId="3" borderId="17" xfId="1" applyFont="1" applyFill="1" applyBorder="1" applyAlignment="1" applyProtection="1">
      <alignment horizontal="left" vertical="center" wrapText="1"/>
    </xf>
    <xf numFmtId="0" fontId="8" fillId="3" borderId="27" xfId="1" applyFont="1" applyFill="1" applyBorder="1" applyAlignment="1" applyProtection="1">
      <alignment horizontal="left" vertical="center" wrapText="1"/>
    </xf>
    <xf numFmtId="0" fontId="8" fillId="3" borderId="18" xfId="1" applyFont="1" applyFill="1" applyBorder="1" applyAlignment="1" applyProtection="1">
      <alignment horizontal="left" vertical="center" wrapText="1"/>
    </xf>
    <xf numFmtId="0" fontId="29" fillId="5" borderId="43" xfId="0" applyFont="1" applyFill="1" applyBorder="1" applyAlignment="1" applyProtection="1">
      <alignment horizontal="left" vertical="center" wrapText="1"/>
    </xf>
    <xf numFmtId="0" fontId="29" fillId="5" borderId="44" xfId="0" applyFont="1" applyFill="1" applyBorder="1" applyAlignment="1" applyProtection="1">
      <alignment horizontal="left" vertical="center" wrapText="1"/>
    </xf>
    <xf numFmtId="0" fontId="29" fillId="5" borderId="16" xfId="0" applyFont="1" applyFill="1" applyBorder="1" applyAlignment="1" applyProtection="1">
      <alignment horizontal="left" vertical="center" wrapText="1"/>
    </xf>
    <xf numFmtId="0" fontId="29" fillId="5" borderId="20" xfId="0" applyFont="1" applyFill="1" applyBorder="1" applyAlignment="1" applyProtection="1">
      <alignment horizontal="left" vertical="center" wrapText="1"/>
    </xf>
    <xf numFmtId="0" fontId="35" fillId="5" borderId="45" xfId="0" applyFont="1" applyFill="1" applyBorder="1" applyAlignment="1" applyProtection="1">
      <alignment horizontal="left" vertical="center" wrapText="1"/>
    </xf>
    <xf numFmtId="0" fontId="25" fillId="5" borderId="46" xfId="0" applyFont="1" applyFill="1" applyBorder="1" applyAlignment="1" applyProtection="1">
      <alignment horizontal="left" vertical="center" wrapText="1"/>
    </xf>
    <xf numFmtId="0" fontId="35" fillId="5" borderId="57" xfId="0" applyFont="1" applyFill="1" applyBorder="1" applyAlignment="1" applyProtection="1">
      <alignment horizontal="left" vertical="center" wrapText="1"/>
    </xf>
    <xf numFmtId="0" fontId="25" fillId="5" borderId="58" xfId="0" applyFont="1" applyFill="1" applyBorder="1" applyAlignment="1" applyProtection="1">
      <alignment horizontal="left" vertical="center" wrapText="1"/>
    </xf>
    <xf numFmtId="0" fontId="30" fillId="6" borderId="17" xfId="0" applyFont="1" applyFill="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167" fontId="33" fillId="6" borderId="17" xfId="0" applyNumberFormat="1" applyFont="1" applyFill="1" applyBorder="1" applyAlignment="1" applyProtection="1">
      <alignment horizontal="center" vertical="center"/>
      <protection locked="0"/>
    </xf>
    <xf numFmtId="167" fontId="33" fillId="6" borderId="18" xfId="0" applyNumberFormat="1" applyFont="1" applyFill="1" applyBorder="1" applyAlignment="1" applyProtection="1">
      <alignment horizontal="center" vertical="center"/>
      <protection locked="0"/>
    </xf>
    <xf numFmtId="0" fontId="32" fillId="5" borderId="17" xfId="0" applyFont="1" applyFill="1" applyBorder="1" applyAlignment="1" applyProtection="1">
      <alignment horizontal="center"/>
    </xf>
    <xf numFmtId="0" fontId="32" fillId="5" borderId="27" xfId="0" applyFont="1" applyFill="1" applyBorder="1" applyAlignment="1" applyProtection="1">
      <alignment horizontal="center"/>
    </xf>
    <xf numFmtId="0" fontId="32" fillId="5" borderId="18" xfId="0" applyFont="1" applyFill="1" applyBorder="1" applyAlignment="1" applyProtection="1">
      <alignment horizontal="center"/>
    </xf>
    <xf numFmtId="0" fontId="30" fillId="6" borderId="27" xfId="0" applyFont="1" applyFill="1" applyBorder="1" applyAlignment="1" applyProtection="1">
      <alignment horizontal="left" vertical="center" wrapText="1"/>
      <protection locked="0"/>
    </xf>
    <xf numFmtId="0" fontId="30" fillId="6" borderId="18"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7" xfId="0" applyFill="1" applyBorder="1" applyAlignment="1" applyProtection="1">
      <protection locked="0"/>
    </xf>
    <xf numFmtId="0" fontId="0" fillId="6" borderId="27" xfId="0" applyFill="1" applyBorder="1" applyAlignment="1" applyProtection="1">
      <protection locked="0"/>
    </xf>
    <xf numFmtId="0" fontId="0" fillId="6" borderId="18" xfId="0" applyFill="1" applyBorder="1" applyAlignment="1" applyProtection="1">
      <protection locked="0"/>
    </xf>
    <xf numFmtId="0" fontId="34" fillId="5" borderId="17" xfId="0" applyFont="1" applyFill="1" applyBorder="1" applyAlignment="1" applyProtection="1">
      <alignment horizontal="left" vertical="center" wrapText="1"/>
    </xf>
    <xf numFmtId="0" fontId="34" fillId="5" borderId="27" xfId="0" applyFont="1" applyFill="1" applyBorder="1" applyAlignment="1" applyProtection="1">
      <alignment horizontal="left" vertical="center" wrapText="1"/>
    </xf>
    <xf numFmtId="0" fontId="34"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wrapText="1"/>
    </xf>
    <xf numFmtId="0" fontId="25" fillId="5" borderId="18" xfId="0" applyFont="1" applyFill="1" applyBorder="1" applyAlignment="1" applyProtection="1">
      <alignment horizontal="left" vertical="center" wrapText="1"/>
    </xf>
    <xf numFmtId="0" fontId="25" fillId="5" borderId="17" xfId="0" applyFont="1" applyFill="1" applyBorder="1" applyAlignment="1" applyProtection="1">
      <alignment horizontal="left" vertical="center"/>
    </xf>
    <xf numFmtId="0" fontId="25" fillId="5" borderId="18" xfId="0" applyFont="1" applyFill="1" applyBorder="1" applyAlignment="1" applyProtection="1">
      <alignment horizontal="left" vertical="center"/>
    </xf>
    <xf numFmtId="0" fontId="25" fillId="5" borderId="27" xfId="0" applyFont="1" applyFill="1" applyBorder="1" applyAlignment="1" applyProtection="1">
      <alignment horizontal="left" vertical="center" wrapText="1"/>
    </xf>
    <xf numFmtId="0" fontId="25" fillId="5" borderId="27" xfId="0" applyFont="1" applyFill="1" applyBorder="1" applyAlignment="1" applyProtection="1">
      <alignment horizontal="left" vertical="center"/>
    </xf>
    <xf numFmtId="0" fontId="9" fillId="6" borderId="17" xfId="0" applyFont="1" applyFill="1" applyBorder="1" applyAlignment="1" applyProtection="1">
      <protection locked="0"/>
    </xf>
    <xf numFmtId="0" fontId="9" fillId="6" borderId="27" xfId="0" applyFont="1" applyFill="1" applyBorder="1" applyAlignment="1" applyProtection="1">
      <protection locked="0"/>
    </xf>
    <xf numFmtId="0" fontId="9" fillId="6" borderId="18" xfId="0" applyFont="1" applyFill="1" applyBorder="1" applyAlignment="1" applyProtection="1">
      <protection locked="0"/>
    </xf>
    <xf numFmtId="0" fontId="25" fillId="5" borderId="17" xfId="0" applyFont="1" applyFill="1" applyBorder="1" applyAlignment="1" applyProtection="1">
      <alignment vertical="center" wrapText="1"/>
    </xf>
    <xf numFmtId="0" fontId="25" fillId="5" borderId="18" xfId="0" applyFont="1" applyFill="1" applyBorder="1" applyAlignment="1" applyProtection="1">
      <alignment vertical="center" wrapText="1"/>
    </xf>
    <xf numFmtId="0" fontId="7" fillId="3" borderId="5" xfId="1" applyFont="1" applyFill="1" applyBorder="1" applyAlignment="1">
      <alignment vertical="center" wrapText="1"/>
    </xf>
    <xf numFmtId="0" fontId="7" fillId="3" borderId="4" xfId="1" applyFont="1" applyFill="1" applyBorder="1" applyAlignment="1">
      <alignment vertical="center" wrapText="1"/>
    </xf>
    <xf numFmtId="0" fontId="7" fillId="3" borderId="3" xfId="1" applyFont="1" applyFill="1" applyBorder="1" applyAlignment="1">
      <alignment vertical="center" wrapText="1"/>
    </xf>
    <xf numFmtId="0" fontId="6" fillId="5" borderId="13" xfId="1" applyFont="1" applyFill="1" applyBorder="1" applyAlignment="1">
      <alignment vertical="center" wrapText="1"/>
    </xf>
    <xf numFmtId="0" fontId="6" fillId="5" borderId="12" xfId="1" applyFont="1" applyFill="1" applyBorder="1" applyAlignment="1">
      <alignment vertical="center" wrapText="1"/>
    </xf>
    <xf numFmtId="0" fontId="6" fillId="5" borderId="14" xfId="1" applyFont="1" applyFill="1" applyBorder="1" applyAlignment="1">
      <alignment vertical="center" wrapText="1"/>
    </xf>
    <xf numFmtId="0" fontId="6" fillId="5" borderId="12" xfId="1" applyFont="1" applyFill="1" applyBorder="1" applyAlignment="1">
      <alignment vertical="top" wrapText="1"/>
    </xf>
    <xf numFmtId="0" fontId="6" fillId="5" borderId="13" xfId="1" applyFont="1" applyFill="1" applyBorder="1" applyAlignment="1">
      <alignment vertical="top" wrapText="1"/>
    </xf>
    <xf numFmtId="0" fontId="6" fillId="5" borderId="14" xfId="1" applyFont="1" applyFill="1" applyBorder="1" applyAlignment="1">
      <alignment vertical="top" wrapText="1"/>
    </xf>
    <xf numFmtId="0" fontId="6" fillId="5" borderId="15" xfId="1" applyFont="1" applyFill="1" applyBorder="1" applyAlignment="1">
      <alignment horizontal="center" vertical="center" wrapText="1"/>
    </xf>
    <xf numFmtId="0" fontId="6" fillId="5" borderId="21" xfId="1" applyFont="1" applyFill="1" applyBorder="1" applyAlignment="1">
      <alignment horizontal="center" vertical="center" wrapText="1"/>
    </xf>
    <xf numFmtId="0" fontId="6" fillId="5" borderId="17"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61" xfId="1" applyFont="1" applyFill="1" applyBorder="1" applyAlignment="1">
      <alignment horizontal="center" vertical="center" wrapText="1"/>
    </xf>
    <xf numFmtId="0" fontId="6" fillId="5" borderId="52" xfId="1" applyFont="1" applyFill="1" applyBorder="1" applyAlignment="1">
      <alignment horizontal="center" vertical="center" wrapText="1"/>
    </xf>
    <xf numFmtId="0" fontId="13" fillId="4" borderId="24" xfId="1" applyFont="1" applyFill="1" applyBorder="1" applyAlignment="1" applyProtection="1">
      <alignment horizontal="left"/>
    </xf>
    <xf numFmtId="0" fontId="13" fillId="4" borderId="25" xfId="1" applyFont="1" applyFill="1" applyBorder="1" applyAlignment="1" applyProtection="1">
      <alignment horizontal="left"/>
    </xf>
    <xf numFmtId="0" fontId="13" fillId="4" borderId="26" xfId="1" applyFont="1" applyFill="1" applyBorder="1" applyAlignment="1" applyProtection="1">
      <alignment horizontal="left"/>
    </xf>
    <xf numFmtId="0" fontId="27" fillId="5" borderId="17" xfId="1" applyFont="1" applyFill="1" applyBorder="1" applyAlignment="1" applyProtection="1">
      <alignment horizontal="left" vertical="center" wrapText="1"/>
    </xf>
    <xf numFmtId="0" fontId="27" fillId="5" borderId="27" xfId="1" applyFont="1" applyFill="1" applyBorder="1" applyAlignment="1" applyProtection="1">
      <alignment horizontal="left" vertical="center" wrapText="1"/>
    </xf>
    <xf numFmtId="0" fontId="27" fillId="5" borderId="18"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64" xfId="1" applyBorder="1" applyAlignment="1" applyProtection="1">
      <alignment horizontal="left" vertical="top" wrapText="1"/>
      <protection locked="0"/>
    </xf>
    <xf numFmtId="0" fontId="1" fillId="0" borderId="23" xfId="1" applyBorder="1" applyAlignment="1" applyProtection="1">
      <alignment horizontal="left" vertical="top" wrapText="1"/>
      <protection locked="0"/>
    </xf>
    <xf numFmtId="0" fontId="1" fillId="0" borderId="65" xfId="1" applyBorder="1" applyAlignment="1" applyProtection="1">
      <alignment horizontal="left" vertical="top" wrapText="1"/>
      <protection locked="0"/>
    </xf>
    <xf numFmtId="0" fontId="1" fillId="0" borderId="11" xfId="1" applyBorder="1" applyAlignment="1" applyProtection="1">
      <alignment horizontal="left" vertical="top" wrapText="1"/>
      <protection locked="0"/>
    </xf>
    <xf numFmtId="0" fontId="11" fillId="5" borderId="62" xfId="1" applyFont="1" applyFill="1" applyBorder="1" applyAlignment="1" applyProtection="1">
      <alignment horizontal="center" vertical="center" wrapText="1"/>
    </xf>
    <xf numFmtId="0" fontId="11" fillId="5" borderId="63" xfId="1" applyFont="1" applyFill="1" applyBorder="1" applyAlignment="1" applyProtection="1">
      <alignment horizontal="center" vertical="center" wrapText="1"/>
    </xf>
    <xf numFmtId="49" fontId="48" fillId="13" borderId="0" xfId="0" applyNumberFormat="1" applyFont="1" applyFill="1" applyAlignment="1" applyProtection="1">
      <alignment vertical="top" wrapText="1"/>
      <protection locked="0"/>
    </xf>
    <xf numFmtId="3" fontId="48" fillId="13" borderId="0" xfId="12" applyNumberFormat="1" applyFont="1" applyFill="1" applyAlignment="1" applyProtection="1">
      <alignment vertical="top"/>
      <protection locked="0"/>
    </xf>
    <xf numFmtId="166" fontId="48" fillId="13" borderId="0" xfId="12" applyNumberFormat="1" applyFont="1" applyFill="1" applyAlignment="1" applyProtection="1">
      <alignment vertical="top"/>
      <protection locked="0"/>
    </xf>
    <xf numFmtId="0" fontId="48" fillId="13" borderId="0" xfId="0" applyFont="1" applyFill="1" applyAlignment="1">
      <alignment vertical="top"/>
    </xf>
    <xf numFmtId="166" fontId="48" fillId="13" borderId="0" xfId="0" applyNumberFormat="1" applyFont="1" applyFill="1" applyAlignment="1">
      <alignment vertical="top"/>
    </xf>
    <xf numFmtId="0" fontId="49" fillId="15" borderId="17" xfId="1" applyFont="1" applyFill="1" applyBorder="1" applyAlignment="1">
      <alignment horizontal="center"/>
    </xf>
    <xf numFmtId="0" fontId="1" fillId="15" borderId="27" xfId="1" applyFill="1" applyBorder="1" applyAlignment="1">
      <alignment horizontal="center"/>
    </xf>
    <xf numFmtId="0" fontId="1" fillId="15" borderId="18" xfId="1" applyFill="1" applyBorder="1" applyAlignment="1">
      <alignment horizontal="center"/>
    </xf>
    <xf numFmtId="0" fontId="51" fillId="12" borderId="5" xfId="1" applyFont="1" applyFill="1" applyBorder="1" applyAlignment="1">
      <alignment horizontal="center" vertical="center" wrapText="1"/>
    </xf>
    <xf numFmtId="0" fontId="51" fillId="12" borderId="4" xfId="1" applyFont="1" applyFill="1" applyBorder="1" applyAlignment="1">
      <alignment horizontal="center" vertical="center" wrapText="1"/>
    </xf>
    <xf numFmtId="0" fontId="51" fillId="12" borderId="3" xfId="1" applyFont="1" applyFill="1" applyBorder="1" applyAlignment="1">
      <alignment horizontal="center" vertical="center" wrapText="1"/>
    </xf>
    <xf numFmtId="0" fontId="53" fillId="16" borderId="40" xfId="1" applyFont="1" applyFill="1" applyBorder="1" applyAlignment="1" applyProtection="1">
      <alignment vertical="center" wrapText="1"/>
    </xf>
    <xf numFmtId="0" fontId="53" fillId="16" borderId="16" xfId="1" applyFont="1" applyFill="1" applyBorder="1" applyAlignment="1" applyProtection="1">
      <alignment vertical="center" wrapText="1"/>
    </xf>
    <xf numFmtId="0" fontId="53" fillId="16" borderId="20" xfId="1" applyFont="1" applyFill="1" applyBorder="1" applyAlignment="1" applyProtection="1">
      <alignment vertical="center" wrapText="1"/>
    </xf>
    <xf numFmtId="0" fontId="47" fillId="14" borderId="37" xfId="1" applyFont="1" applyFill="1" applyBorder="1" applyAlignment="1" applyProtection="1">
      <alignment horizontal="center" vertical="center" wrapText="1"/>
    </xf>
    <xf numFmtId="0" fontId="47" fillId="17" borderId="38" xfId="1" applyFont="1" applyFill="1" applyBorder="1" applyAlignment="1" applyProtection="1">
      <alignment horizontal="center" vertical="center" wrapText="1"/>
    </xf>
    <xf numFmtId="0" fontId="47" fillId="17" borderId="37" xfId="1" applyFont="1" applyFill="1" applyBorder="1" applyAlignment="1" applyProtection="1">
      <alignment horizontal="center" vertical="center" wrapText="1"/>
    </xf>
    <xf numFmtId="0" fontId="47" fillId="17" borderId="39" xfId="1" applyFont="1" applyFill="1" applyBorder="1" applyAlignment="1" applyProtection="1">
      <alignment horizontal="center" vertical="center" wrapText="1"/>
    </xf>
    <xf numFmtId="0" fontId="54" fillId="16" borderId="5" xfId="1" applyFont="1" applyFill="1" applyBorder="1" applyAlignment="1" applyProtection="1">
      <alignment horizontal="center" vertical="center" wrapText="1"/>
    </xf>
    <xf numFmtId="0" fontId="54" fillId="16" borderId="4" xfId="1" applyFont="1" applyFill="1" applyBorder="1" applyAlignment="1" applyProtection="1">
      <alignment horizontal="center" vertical="center" wrapText="1"/>
    </xf>
    <xf numFmtId="0" fontId="54" fillId="16" borderId="3" xfId="1" applyFont="1" applyFill="1" applyBorder="1" applyAlignment="1" applyProtection="1">
      <alignment horizontal="center" vertical="center" wrapText="1"/>
    </xf>
    <xf numFmtId="0" fontId="52" fillId="2" borderId="12" xfId="1" applyFont="1" applyFill="1" applyBorder="1" applyAlignment="1" applyProtection="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166" fontId="0" fillId="0" borderId="0" xfId="0" applyNumberFormat="1" applyFont="1" applyBorder="1" applyAlignment="1">
      <alignment vertical="top"/>
    </xf>
    <xf numFmtId="0" fontId="47" fillId="2" borderId="38" xfId="1" applyFont="1" applyFill="1" applyBorder="1" applyAlignment="1" applyProtection="1">
      <alignment horizontal="center" vertical="center" wrapText="1"/>
    </xf>
    <xf numFmtId="0" fontId="47" fillId="2" borderId="37" xfId="1" applyFont="1" applyFill="1" applyBorder="1" applyAlignment="1" applyProtection="1">
      <alignment horizontal="center" vertical="center" wrapText="1"/>
    </xf>
    <xf numFmtId="0" fontId="47" fillId="2" borderId="39" xfId="1" applyFont="1" applyFill="1" applyBorder="1" applyAlignment="1" applyProtection="1">
      <alignment horizontal="center" vertical="center" wrapText="1"/>
    </xf>
    <xf numFmtId="0" fontId="56" fillId="15" borderId="41" xfId="1" applyFont="1" applyFill="1" applyBorder="1" applyAlignment="1">
      <alignment vertical="center" wrapText="1"/>
    </xf>
    <xf numFmtId="0" fontId="56" fillId="15" borderId="13" xfId="1" applyFont="1" applyFill="1" applyBorder="1" applyAlignment="1">
      <alignment vertical="center" wrapText="1"/>
    </xf>
    <xf numFmtId="0" fontId="56" fillId="15" borderId="42" xfId="1" applyFont="1" applyFill="1" applyBorder="1" applyAlignment="1">
      <alignment vertical="center" wrapText="1"/>
    </xf>
    <xf numFmtId="0" fontId="58" fillId="11" borderId="17" xfId="1" applyFont="1" applyFill="1" applyBorder="1" applyAlignment="1">
      <alignment horizontal="center"/>
    </xf>
    <xf numFmtId="0" fontId="46" fillId="11" borderId="27" xfId="1" applyFont="1" applyFill="1" applyBorder="1" applyAlignment="1">
      <alignment horizontal="center"/>
    </xf>
    <xf numFmtId="0" fontId="46" fillId="11" borderId="18" xfId="1" applyFont="1" applyFill="1" applyBorder="1" applyAlignment="1">
      <alignment horizontal="center"/>
    </xf>
    <xf numFmtId="0" fontId="54" fillId="2" borderId="5" xfId="1" applyFont="1" applyFill="1" applyBorder="1" applyAlignment="1">
      <alignment horizontal="center" vertical="center" wrapText="1"/>
    </xf>
    <xf numFmtId="0" fontId="54" fillId="2" borderId="4" xfId="1" applyFont="1" applyFill="1" applyBorder="1" applyAlignment="1">
      <alignment horizontal="center" vertical="center" wrapText="1"/>
    </xf>
    <xf numFmtId="0" fontId="54" fillId="2" borderId="3" xfId="1" applyFont="1" applyFill="1" applyBorder="1" applyAlignment="1">
      <alignment horizontal="center" vertical="center" wrapText="1"/>
    </xf>
    <xf numFmtId="0" fontId="47" fillId="19" borderId="38" xfId="1" applyFont="1" applyFill="1" applyBorder="1" applyAlignment="1" applyProtection="1">
      <alignment horizontal="center" vertical="center" wrapText="1"/>
    </xf>
    <xf numFmtId="0" fontId="47" fillId="19" borderId="37" xfId="1" applyFont="1" applyFill="1" applyBorder="1" applyAlignment="1" applyProtection="1">
      <alignment horizontal="center" vertical="center" wrapText="1"/>
    </xf>
    <xf numFmtId="0" fontId="47" fillId="19" borderId="39" xfId="1" applyFont="1" applyFill="1" applyBorder="1" applyAlignment="1" applyProtection="1">
      <alignment horizontal="center" vertical="center" wrapText="1"/>
    </xf>
    <xf numFmtId="0" fontId="60" fillId="2" borderId="17" xfId="1" applyFont="1" applyFill="1" applyBorder="1" applyAlignment="1">
      <alignment horizontal="center"/>
    </xf>
    <xf numFmtId="0" fontId="61" fillId="2" borderId="27" xfId="1" applyFont="1" applyFill="1" applyBorder="1" applyAlignment="1">
      <alignment horizontal="center"/>
    </xf>
    <xf numFmtId="0" fontId="61" fillId="2" borderId="18" xfId="1" applyFont="1" applyFill="1" applyBorder="1" applyAlignment="1">
      <alignment horizontal="center"/>
    </xf>
    <xf numFmtId="0" fontId="62" fillId="14" borderId="5" xfId="1" applyFont="1" applyFill="1" applyBorder="1" applyAlignment="1">
      <alignment horizontal="center" vertical="center" wrapText="1"/>
    </xf>
    <xf numFmtId="0" fontId="62" fillId="14" borderId="4" xfId="1" applyFont="1" applyFill="1" applyBorder="1" applyAlignment="1">
      <alignment horizontal="center" vertical="center" wrapText="1"/>
    </xf>
    <xf numFmtId="0" fontId="62" fillId="14" borderId="3" xfId="1" applyFont="1" applyFill="1" applyBorder="1" applyAlignment="1">
      <alignment horizontal="center" vertical="center" wrapText="1"/>
    </xf>
    <xf numFmtId="0" fontId="47" fillId="14" borderId="21" xfId="1" applyFont="1" applyFill="1" applyBorder="1" applyAlignment="1" applyProtection="1">
      <alignment horizontal="center" vertical="center" wrapText="1"/>
    </xf>
    <xf numFmtId="0" fontId="47" fillId="14" borderId="52" xfId="1" applyFont="1" applyFill="1" applyBorder="1" applyAlignment="1" applyProtection="1">
      <alignment horizontal="center" vertical="center" wrapText="1"/>
    </xf>
    <xf numFmtId="49" fontId="0" fillId="0" borderId="64" xfId="0" applyNumberFormat="1" applyBorder="1" applyAlignment="1" applyProtection="1">
      <alignment vertical="top" wrapText="1"/>
      <protection locked="0"/>
    </xf>
    <xf numFmtId="49" fontId="0" fillId="0" borderId="23" xfId="0" applyNumberFormat="1" applyBorder="1" applyAlignment="1" applyProtection="1">
      <alignment vertical="top" wrapText="1"/>
      <protection locked="0"/>
    </xf>
    <xf numFmtId="0" fontId="63" fillId="0" borderId="65" xfId="0" applyFont="1" applyBorder="1" applyAlignment="1">
      <alignment vertical="top"/>
    </xf>
    <xf numFmtId="166" fontId="36" fillId="0" borderId="74" xfId="0" applyNumberFormat="1" applyFont="1" applyBorder="1" applyAlignment="1">
      <alignment vertical="top"/>
    </xf>
    <xf numFmtId="166" fontId="0" fillId="0" borderId="74" xfId="0" applyNumberFormat="1" applyFont="1" applyBorder="1" applyAlignment="1">
      <alignment vertical="top"/>
    </xf>
    <xf numFmtId="0" fontId="0" fillId="0" borderId="11" xfId="0" applyBorder="1" applyAlignment="1">
      <alignment vertical="top"/>
    </xf>
    <xf numFmtId="0" fontId="64" fillId="16" borderId="17" xfId="1" applyFont="1" applyFill="1" applyBorder="1" applyAlignment="1">
      <alignment horizontal="center"/>
    </xf>
    <xf numFmtId="0" fontId="65" fillId="16" borderId="27" xfId="1" applyFont="1" applyFill="1" applyBorder="1" applyAlignment="1">
      <alignment horizontal="center"/>
    </xf>
    <xf numFmtId="0" fontId="65" fillId="16" borderId="18" xfId="1" applyFont="1" applyFill="1" applyBorder="1" applyAlignment="1">
      <alignment horizontal="center"/>
    </xf>
    <xf numFmtId="0" fontId="66" fillId="7" borderId="5" xfId="1" applyFont="1" applyFill="1" applyBorder="1" applyAlignment="1" applyProtection="1">
      <alignment horizontal="center" vertical="center" wrapText="1"/>
    </xf>
    <xf numFmtId="0" fontId="66" fillId="7" borderId="4" xfId="1" applyFont="1" applyFill="1" applyBorder="1" applyAlignment="1" applyProtection="1">
      <alignment horizontal="center" vertical="center" wrapText="1"/>
    </xf>
    <xf numFmtId="0" fontId="66" fillId="7" borderId="3" xfId="1" applyFont="1" applyFill="1" applyBorder="1" applyAlignment="1" applyProtection="1">
      <alignment horizontal="center" vertical="center" wrapText="1"/>
    </xf>
    <xf numFmtId="0" fontId="50" fillId="4" borderId="37" xfId="1" applyFont="1" applyFill="1" applyBorder="1" applyAlignment="1" applyProtection="1">
      <alignment horizontal="center" vertical="center" wrapText="1"/>
    </xf>
    <xf numFmtId="0" fontId="50" fillId="4" borderId="21" xfId="1" applyFont="1" applyFill="1" applyBorder="1" applyAlignment="1" applyProtection="1">
      <alignment horizontal="center" vertical="center" wrapText="1"/>
    </xf>
    <xf numFmtId="0" fontId="50" fillId="4" borderId="52" xfId="1" applyFont="1" applyFill="1" applyBorder="1" applyAlignment="1" applyProtection="1">
      <alignment horizontal="center" vertical="center" wrapText="1"/>
    </xf>
    <xf numFmtId="0" fontId="0" fillId="0" borderId="65" xfId="0" applyBorder="1" applyAlignment="1">
      <alignment vertical="top"/>
    </xf>
    <xf numFmtId="0" fontId="67" fillId="15" borderId="27" xfId="1" applyFont="1" applyFill="1" applyBorder="1" applyAlignment="1"/>
    <xf numFmtId="0" fontId="67" fillId="15" borderId="18" xfId="1" applyFont="1" applyFill="1" applyBorder="1" applyAlignment="1"/>
    <xf numFmtId="0" fontId="69" fillId="4" borderId="17" xfId="1" applyFont="1" applyFill="1" applyBorder="1" applyAlignment="1">
      <alignment horizontal="center"/>
    </xf>
    <xf numFmtId="0" fontId="69" fillId="4" borderId="27" xfId="1" applyFont="1" applyFill="1" applyBorder="1" applyAlignment="1">
      <alignment horizontal="center"/>
    </xf>
    <xf numFmtId="0" fontId="69" fillId="4" borderId="18" xfId="1" applyFont="1" applyFill="1" applyBorder="1" applyAlignment="1">
      <alignment horizontal="center"/>
    </xf>
    <xf numFmtId="0" fontId="68" fillId="12" borderId="40" xfId="1" applyFont="1" applyFill="1" applyBorder="1" applyAlignment="1">
      <alignment horizontal="center" vertical="center" wrapText="1"/>
    </xf>
    <xf numFmtId="0" fontId="68" fillId="12" borderId="16" xfId="1" applyFont="1" applyFill="1" applyBorder="1" applyAlignment="1">
      <alignment horizontal="center" vertical="center" wrapText="1"/>
    </xf>
    <xf numFmtId="0" fontId="68" fillId="12" borderId="20" xfId="1" applyFont="1" applyFill="1" applyBorder="1" applyAlignment="1">
      <alignment horizontal="center" vertical="center" wrapText="1"/>
    </xf>
    <xf numFmtId="0" fontId="14" fillId="2" borderId="17" xfId="1" applyFont="1" applyFill="1" applyBorder="1" applyAlignment="1">
      <alignment vertical="center" wrapText="1"/>
    </xf>
    <xf numFmtId="0" fontId="14" fillId="2" borderId="27" xfId="1" applyFont="1" applyFill="1" applyBorder="1" applyAlignment="1">
      <alignment vertical="center" wrapText="1"/>
    </xf>
    <xf numFmtId="0" fontId="14" fillId="2" borderId="18" xfId="1" applyFont="1" applyFill="1" applyBorder="1" applyAlignment="1">
      <alignment vertical="center" wrapText="1"/>
    </xf>
    <xf numFmtId="0" fontId="70" fillId="18" borderId="49" xfId="1" applyFont="1" applyFill="1" applyBorder="1" applyAlignment="1">
      <alignment horizontal="center" vertical="center" wrapText="1"/>
    </xf>
    <xf numFmtId="0" fontId="70" fillId="18" borderId="50" xfId="1" applyFont="1" applyFill="1" applyBorder="1" applyAlignment="1">
      <alignment horizontal="center" vertical="center" wrapText="1"/>
    </xf>
    <xf numFmtId="0" fontId="70" fillId="18" borderId="48" xfId="1" applyFont="1" applyFill="1" applyBorder="1" applyAlignment="1">
      <alignment horizontal="center" vertical="center" wrapText="1"/>
    </xf>
    <xf numFmtId="0" fontId="72" fillId="18" borderId="18" xfId="1" applyFont="1" applyFill="1" applyBorder="1" applyAlignment="1">
      <alignment horizontal="center"/>
    </xf>
    <xf numFmtId="0" fontId="59" fillId="16" borderId="6" xfId="1" applyFont="1" applyFill="1" applyBorder="1" applyAlignment="1">
      <alignment horizontal="left" vertical="center" wrapText="1"/>
    </xf>
    <xf numFmtId="0" fontId="59" fillId="16" borderId="31" xfId="1" applyFont="1" applyFill="1" applyBorder="1" applyAlignment="1">
      <alignment horizontal="left" vertical="center" wrapText="1"/>
    </xf>
    <xf numFmtId="0" fontId="59" fillId="16" borderId="6" xfId="1" applyFont="1" applyFill="1" applyBorder="1" applyAlignment="1">
      <alignment vertical="center" wrapText="1"/>
    </xf>
    <xf numFmtId="0" fontId="59" fillId="16" borderId="31" xfId="1" applyFont="1" applyFill="1" applyBorder="1" applyAlignment="1">
      <alignment vertical="center" wrapText="1"/>
    </xf>
    <xf numFmtId="0" fontId="74" fillId="16" borderId="30" xfId="1" applyFont="1" applyFill="1" applyBorder="1" applyAlignment="1">
      <alignment horizontal="center" vertical="center" wrapText="1"/>
    </xf>
    <xf numFmtId="0" fontId="75" fillId="12" borderId="35" xfId="1" applyFont="1" applyFill="1" applyBorder="1" applyAlignment="1">
      <alignment vertical="center" wrapText="1"/>
    </xf>
    <xf numFmtId="3" fontId="75" fillId="12" borderId="36" xfId="1" applyNumberFormat="1" applyFont="1" applyFill="1" applyBorder="1" applyAlignment="1">
      <alignment vertical="center" wrapText="1"/>
    </xf>
    <xf numFmtId="3" fontId="75" fillId="12" borderId="11" xfId="1" applyNumberFormat="1" applyFont="1" applyFill="1" applyBorder="1" applyAlignment="1">
      <alignment horizontal="right" vertical="center" wrapText="1"/>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5">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theme="0"/>
        <name val="Algerian"/>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border diagonalUp="0" diagonalDown="0">
        <left/>
        <right/>
        <top style="medium">
          <color auto="1"/>
        </top>
        <bottom style="medium">
          <color auto="1"/>
        </bottom>
        <vertical/>
        <horizontal style="medium">
          <color auto="1"/>
        </horizontal>
      </border>
      <protection locked="0" hidden="0"/>
    </dxf>
    <dxf>
      <font>
        <strike val="0"/>
        <outline val="0"/>
        <shadow val="0"/>
        <u val="none"/>
        <vertAlign val="baseline"/>
        <sz val="11"/>
        <color rgb="FF0070C0"/>
        <name val="Calibri"/>
        <scheme val="minor"/>
      </font>
      <alignment horizontal="general" vertical="top" textRotation="0" wrapText="0" indent="0" justifyLastLine="0" shrinkToFit="0" readingOrder="0"/>
    </dxf>
    <dxf>
      <numFmt numFmtId="30" formatCode="@"/>
      <alignment horizontal="general" vertical="top" textRotation="0" wrapText="1" indent="0" justifyLastLine="0" shrinkToFit="0" readingOrder="0"/>
      <border diagonalUp="0" diagonalDown="0">
        <left/>
        <right/>
        <top style="medium">
          <color auto="1"/>
        </top>
        <bottom style="medium">
          <color auto="1"/>
        </bottom>
        <vertical/>
        <horizontal style="medium">
          <color auto="1"/>
        </horizontal>
      </border>
      <protection locked="0" hidden="0"/>
    </dxf>
    <dxf>
      <font>
        <b/>
        <i val="0"/>
        <strike val="0"/>
        <condense val="0"/>
        <extend val="0"/>
        <outline val="0"/>
        <shadow val="0"/>
        <u val="none"/>
        <vertAlign val="baseline"/>
        <sz val="12"/>
        <color rgb="FF000000"/>
        <name val="Algerian"/>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border outline="0">
        <top style="medium">
          <color rgb="FF000000"/>
        </top>
      </border>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107" dataDxfId="112" totalsRowDxfId="111" headerRowBorderDxfId="109" tableBorderDxfId="110" totalsRowBorderDxfId="108" headerRowCellStyle="Normal 2">
  <tableColumns count="9">
    <tableColumn id="1" name="Item of expenditure" totalsRowLabel="Total Personnel" dataDxfId="121" totalsRowDxfId="106"/>
    <tableColumn id="2" name="Year 2023" totalsRowFunction="sum" dataDxfId="120" totalsRowDxfId="105"/>
    <tableColumn id="3" name="Year 2024" totalsRowFunction="sum" dataDxfId="119" totalsRowDxfId="104"/>
    <tableColumn id="4" name="Year 2025" totalsRowFunction="sum" dataDxfId="118" totalsRowDxfId="103"/>
    <tableColumn id="5" name="Year 2026" totalsRowFunction="sum" dataDxfId="117" totalsRowDxfId="102"/>
    <tableColumn id="6" name="Year 2027" totalsRowFunction="sum" dataDxfId="116" totalsRowDxfId="101"/>
    <tableColumn id="9" name="Year 6" totalsRowFunction="sum" dataDxfId="115" totalsRowDxfId="100"/>
    <tableColumn id="7" name="Total" totalsRowFunction="custom" dataDxfId="114" totalsRowDxfId="99">
      <calculatedColumnFormula>SUM(tbPersonnel[[#This Row],[Year 2023]:[Year 6]])</calculatedColumnFormula>
      <totalsRowFormula>SUM(tbPersonnel[[#Totals],[Year 2023]:[Year 6]])</totalsRowFormula>
    </tableColumn>
    <tableColumn id="8" name="Budget notes and explanations" dataDxfId="113" totalsRowDxfId="98"/>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87" dataDxfId="204" totalsRowDxfId="202" headerRowBorderDxfId="97" tableBorderDxfId="203" headerRowCellStyle="Normal 2">
  <tableColumns count="9">
    <tableColumn id="1" name="Item of expenditure" totalsRowLabel="Totals for Consultants" dataDxfId="201" totalsRowDxfId="96"/>
    <tableColumn id="2" name="Year 2023" totalsRowFunction="sum" dataDxfId="200" totalsRowDxfId="95"/>
    <tableColumn id="3" name="Year 2024" totalsRowFunction="sum" dataDxfId="199" totalsRowDxfId="94"/>
    <tableColumn id="4" name="Year 2025" totalsRowFunction="sum" dataDxfId="198" totalsRowDxfId="93"/>
    <tableColumn id="5" name="Year 2026" totalsRowFunction="sum" dataDxfId="197" totalsRowDxfId="92"/>
    <tableColumn id="6" name="Year 2027" totalsRowFunction="sum" dataDxfId="196" totalsRowDxfId="91"/>
    <tableColumn id="7" name="Year 6" totalsRowFunction="sum" dataDxfId="195" totalsRowDxfId="90"/>
    <tableColumn id="8" name="Total" totalsRowFunction="custom" dataDxfId="194" totalsRowDxfId="89">
      <calculatedColumnFormula>SUM(tbConsultants[[#This Row],[Year 2023]:[Year 6]])</calculatedColumnFormula>
      <totalsRowFormula>SUM(tbConsultants[[#Totals],[Year 2023]:[Year 6]])</totalsRowFormula>
    </tableColumn>
    <tableColumn id="9" name="Budget notes and explanations" dataDxfId="193" totalsRowDxfId="88"/>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75" headerRowBorderDxfId="76" tableBorderDxfId="77" headerRowCellStyle="Normal 2">
  <tableColumns count="9">
    <tableColumn id="1" name="Item of expenditure" totalsRowLabel="Total for Evaluation" dataDxfId="192" totalsRowDxfId="86"/>
    <tableColumn id="2" name="Year 2023" totalsRowFunction="sum" dataDxfId="191" totalsRowDxfId="85"/>
    <tableColumn id="3" name="Year 2024" totalsRowFunction="sum" dataDxfId="190" totalsRowDxfId="84"/>
    <tableColumn id="4" name="Year 2025" totalsRowFunction="sum" dataDxfId="189" totalsRowDxfId="83"/>
    <tableColumn id="5" name="Year 2026" totalsRowFunction="sum" dataDxfId="188" totalsRowDxfId="82"/>
    <tableColumn id="6" name="Year 2027" totalsRowFunction="sum" dataDxfId="187" totalsRowDxfId="81"/>
    <tableColumn id="7" name="Year 6" totalsRowFunction="sum" dataDxfId="186" totalsRowDxfId="80"/>
    <tableColumn id="8" name="Total" totalsRowFunction="custom" dataDxfId="185" totalsRowDxfId="79">
      <calculatedColumnFormula>SUM(Evaluation!$B5:$G5)</calculatedColumnFormula>
      <totalsRowFormula>SUM(tbEvaluation[[#Totals],[Year 2023]:[Year 6]])</totalsRowFormula>
    </tableColumn>
    <tableColumn id="9" name="Budget notes and explanations" dataDxfId="184" totalsRowDxfId="78"/>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72" headerRowBorderDxfId="73" tableBorderDxfId="183" headerRowCellStyle="Normal 2">
  <tableColumns count="9">
    <tableColumn id="1" name="Item of expenditure" totalsRowLabel="Total for Equipment" dataDxfId="71" totalsRowDxfId="70"/>
    <tableColumn id="2" name="Year 2023" totalsRowFunction="sum" dataDxfId="69" totalsRowDxfId="68"/>
    <tableColumn id="3" name="Year 2024" totalsRowFunction="sum" dataDxfId="67" totalsRowDxfId="66"/>
    <tableColumn id="4" name="Year 2025" totalsRowFunction="sum" dataDxfId="65" totalsRowDxfId="64"/>
    <tableColumn id="5" name="Year 2026" totalsRowFunction="sum" dataDxfId="63" totalsRowDxfId="62"/>
    <tableColumn id="6" name="Year 2027" totalsRowFunction="sum" dataDxfId="61" totalsRowDxfId="60"/>
    <tableColumn id="7" name="Year 6" totalsRowFunction="sum" dataDxfId="59" totalsRowDxfId="58"/>
    <tableColumn id="8" name="Total" totalsRowFunction="custom" dataDxfId="57" totalsRowDxfId="56">
      <calculatedColumnFormula>SUM(Equipment!$B4:$G4)</calculatedColumnFormula>
      <totalsRowFormula>SUM(tbEquipment[[#Totals],[Year 2023]:[Year 6]])</totalsRowFormula>
    </tableColumn>
    <tableColumn id="9" name="Budget notes and explanations" dataDxfId="55" totalsRowDxfId="54"/>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51" headerRowBorderDxfId="52" headerRowCellStyle="Normal 2">
  <tableColumns count="9">
    <tableColumn id="1" name="Item of expenditure" totalsRowLabel="Total for International Travel" dataDxfId="50" totalsRowDxfId="49"/>
    <tableColumn id="2" name="Year 2023" totalsRowFunction="sum" dataDxfId="48" totalsRowDxfId="47"/>
    <tableColumn id="3" name="Year 2024" totalsRowFunction="sum" dataDxfId="46" totalsRowDxfId="45"/>
    <tableColumn id="4" name="Year 2025" totalsRowFunction="sum" dataDxfId="44" totalsRowDxfId="43"/>
    <tableColumn id="5" name="Year 2026" totalsRowFunction="sum" dataDxfId="42" totalsRowDxfId="41"/>
    <tableColumn id="6" name="Year 2027" totalsRowFunction="sum" dataDxfId="40" totalsRowDxfId="39"/>
    <tableColumn id="7" name="Year 6" totalsRowFunction="sum" dataDxfId="38" totalsRowDxfId="37"/>
    <tableColumn id="8" name="Total" totalsRowFunction="custom" dataDxfId="36" totalsRowDxfId="35">
      <calculatedColumnFormula>SUM(InternationalTravel!$B4:$G4)</calculatedColumnFormula>
      <totalsRowFormula>SUM(tbInternationalTravel[[#Totals],[Year 2023]:[Year 6]])</totalsRowFormula>
    </tableColumn>
    <tableColumn id="9" name="Budget notes and explanations" dataDxfId="34" totalsRowDxfId="33"/>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82" headerRowBorderDxfId="181" tableBorderDxfId="180" headerRowCellStyle="Normal 2">
  <tableColumns count="9">
    <tableColumn id="1" name="Item of expenditure" totalsRowLabel="Total for Training" dataDxfId="179" totalsRowDxfId="178"/>
    <tableColumn id="2" name="Year 1" totalsRowFunction="sum" dataDxfId="177" totalsRowDxfId="176"/>
    <tableColumn id="3" name="Year 2" totalsRowFunction="sum" dataDxfId="175" totalsRowDxfId="174"/>
    <tableColumn id="4" name="Year 3" totalsRowFunction="sum" dataDxfId="173" totalsRowDxfId="172"/>
    <tableColumn id="5" name="Year 4" totalsRowFunction="sum" dataDxfId="171" totalsRowDxfId="170"/>
    <tableColumn id="6" name="Year 5" totalsRowFunction="sum" dataDxfId="169" totalsRowDxfId="168"/>
    <tableColumn id="7" name="Year 6" totalsRowFunction="sum" dataDxfId="167" totalsRowDxfId="166"/>
    <tableColumn id="8" name="Total" totalsRowFunction="custom" dataDxfId="165" totalsRowDxfId="164">
      <calculatedColumnFormula>SUM(Training!$B4:$G4)</calculatedColumnFormula>
      <totalsRowFormula>SUM(tbTraining[[#Totals],[Year 1]:[Year 6]])</totalsRowFormula>
    </tableColumn>
    <tableColumn id="9" name="Budget notes and explanations" dataDxfId="163" totalsRowDxfId="162"/>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61" headerRowBorderDxfId="160" tableBorderDxfId="159" headerRowCellStyle="Normal 2">
  <tableColumns count="9">
    <tableColumn id="1" name="Item of expenditure" totalsRowLabel="Total for Research" dataDxfId="158" totalsRowDxfId="157"/>
    <tableColumn id="2" name="Year 1" totalsRowFunction="sum" dataDxfId="156" totalsRowDxfId="155"/>
    <tableColumn id="3" name="Year 2" totalsRowFunction="sum" dataDxfId="154" totalsRowDxfId="153"/>
    <tableColumn id="4" name="Year 3" totalsRowFunction="sum" dataDxfId="152" totalsRowDxfId="151"/>
    <tableColumn id="5" name="Year 4" totalsRowFunction="sum" dataDxfId="150" totalsRowDxfId="149"/>
    <tableColumn id="6" name="Year 5" totalsRowFunction="sum" dataDxfId="148" totalsRowDxfId="147"/>
    <tableColumn id="7" name="Year 6" totalsRowFunction="sum" dataDxfId="146" totalsRowDxfId="145"/>
    <tableColumn id="8" name="Total" totalsRowFunction="custom" dataDxfId="144" totalsRowDxfId="143">
      <calculatedColumnFormula>SUM(Research!$B4:$G4)</calculatedColumnFormula>
      <totalsRowFormula>SUM(tbResearch[[#Totals],[Year 1]:[Year 6]])</totalsRowFormula>
    </tableColumn>
    <tableColumn id="9" name="Budget notes and explanations" dataDxfId="142" totalsRowDxfId="141"/>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140" headerRowBorderDxfId="139" tableBorderDxfId="138" headerRowCellStyle="Normal 2">
  <tableColumns count="9">
    <tableColumn id="1" name="Item of expenditure" totalsRowLabel="Total for Indirect Costs" dataDxfId="137" totalsRowDxfId="136"/>
    <tableColumn id="2" name="Year 1" totalsRowFunction="sum" dataDxfId="135" totalsRowDxfId="134"/>
    <tableColumn id="3" name="Year 2" totalsRowFunction="sum" dataDxfId="133"/>
    <tableColumn id="4" name="Year 3" totalsRowFunction="sum" dataDxfId="132"/>
    <tableColumn id="5" name="Year 4" totalsRowFunction="sum" dataDxfId="131" totalsRowDxfId="130"/>
    <tableColumn id="6" name="Year 5" totalsRowFunction="sum" dataDxfId="129" totalsRowDxfId="128"/>
    <tableColumn id="7" name="Year 6" totalsRowFunction="sum" dataDxfId="127" totalsRowDxfId="126"/>
    <tableColumn id="8" name="Total" totalsRowFunction="custom" dataDxfId="125" totalsRowDxfId="124">
      <calculatedColumnFormula>SUM('Indirect Costs'!$B4:$G4)</calculatedColumnFormula>
      <totalsRowFormula>SUM(tbIndirectCosts[[#Totals],[Year 1]:[Year 6]])</totalsRowFormula>
    </tableColumn>
    <tableColumn id="9" name="Budget notes and explanations" dataDxfId="123" totalsRowDxfId="12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26" customWidth="1"/>
  </cols>
  <sheetData>
    <row r="1" spans="1:9" ht="20.100000000000001" customHeight="1" thickBot="1">
      <c r="A1" s="148" t="s">
        <v>47</v>
      </c>
      <c r="B1" s="149"/>
      <c r="C1" s="149"/>
      <c r="D1" s="149"/>
      <c r="E1" s="149"/>
      <c r="F1" s="149"/>
      <c r="G1" s="149"/>
      <c r="H1" s="149"/>
      <c r="I1" s="150"/>
    </row>
    <row r="2" spans="1:9" s="32" customFormat="1" ht="35.1" customHeight="1" thickBot="1">
      <c r="A2" s="56" t="s">
        <v>58</v>
      </c>
      <c r="B2" s="129"/>
      <c r="C2" s="130"/>
      <c r="D2" s="130"/>
      <c r="E2" s="130"/>
      <c r="F2" s="130"/>
      <c r="G2" s="130"/>
      <c r="H2" s="130"/>
      <c r="I2" s="131"/>
    </row>
    <row r="3" spans="1:9" ht="35.1" customHeight="1" thickBot="1">
      <c r="A3" s="57" t="s">
        <v>59</v>
      </c>
      <c r="B3" s="129"/>
      <c r="C3" s="130"/>
      <c r="D3" s="130"/>
      <c r="E3" s="130"/>
      <c r="F3" s="130"/>
      <c r="G3" s="130"/>
      <c r="H3" s="130"/>
      <c r="I3" s="131"/>
    </row>
    <row r="4" spans="1:9" ht="15" hidden="1" thickBot="1">
      <c r="A4" s="136" t="s">
        <v>47</v>
      </c>
      <c r="B4" s="137"/>
      <c r="C4" s="137"/>
      <c r="D4" s="137"/>
      <c r="E4" s="138"/>
      <c r="F4" s="138"/>
      <c r="G4" s="138"/>
      <c r="H4" s="139"/>
      <c r="I4" s="65"/>
    </row>
    <row r="5" spans="1:9" ht="30" customHeight="1" thickBot="1">
      <c r="A5" s="140" t="s">
        <v>71</v>
      </c>
      <c r="B5" s="141"/>
      <c r="C5" s="141"/>
      <c r="D5" s="141"/>
      <c r="E5" s="144"/>
      <c r="F5" s="145"/>
      <c r="G5" s="145"/>
      <c r="H5" s="145"/>
      <c r="I5" s="108" t="str">
        <f>IF(E5="","",VLOOKUP(E5,Currencies_Table,2,FALSE))</f>
        <v/>
      </c>
    </row>
    <row r="6" spans="1:9" ht="30" customHeight="1" thickBot="1">
      <c r="A6" s="142" t="s">
        <v>48</v>
      </c>
      <c r="B6" s="143"/>
      <c r="C6" s="143"/>
      <c r="D6" s="143"/>
      <c r="E6" s="144"/>
      <c r="F6" s="151"/>
      <c r="G6" s="151"/>
      <c r="H6" s="151"/>
      <c r="I6" s="152"/>
    </row>
    <row r="7" spans="1:9" ht="15.9" customHeight="1" thickBot="1">
      <c r="A7" s="133" t="s">
        <v>49</v>
      </c>
      <c r="B7" s="134"/>
      <c r="C7" s="134"/>
      <c r="D7" s="134"/>
      <c r="E7" s="134"/>
      <c r="F7" s="134"/>
      <c r="G7" s="134"/>
      <c r="H7" s="134"/>
      <c r="I7" s="135"/>
    </row>
    <row r="8" spans="1:9" ht="15.9" customHeight="1" thickBot="1">
      <c r="A8" s="27" t="s">
        <v>40</v>
      </c>
      <c r="B8" s="27" t="s">
        <v>7</v>
      </c>
      <c r="C8" s="27" t="s">
        <v>6</v>
      </c>
      <c r="D8" s="27" t="s">
        <v>5</v>
      </c>
      <c r="E8" s="27" t="s">
        <v>4</v>
      </c>
      <c r="F8" s="27" t="s">
        <v>3</v>
      </c>
      <c r="G8" s="27" t="s">
        <v>39</v>
      </c>
      <c r="H8" s="27" t="s">
        <v>2</v>
      </c>
      <c r="I8" s="27" t="s">
        <v>46</v>
      </c>
    </row>
    <row r="9" spans="1:9">
      <c r="A9" s="58" t="s">
        <v>30</v>
      </c>
      <c r="B9" s="60">
        <f>tbPersonnel[[#Totals],[Year 2023]]</f>
        <v>0</v>
      </c>
      <c r="C9" s="60">
        <f>tbPersonnel[[#Totals],[Year 2024]]</f>
        <v>0</v>
      </c>
      <c r="D9" s="60">
        <f>tbPersonnel[[#Totals],[Year 2025]]</f>
        <v>0</v>
      </c>
      <c r="E9" s="60">
        <f>tbPersonnel[[#Totals],[Year 2026]]</f>
        <v>0</v>
      </c>
      <c r="F9" s="60">
        <f>tbPersonnel[[#Totals],[Year 2027]]</f>
        <v>0</v>
      </c>
      <c r="G9" s="60">
        <f>tbPersonnel[[#Totals],[Year 6]]</f>
        <v>0</v>
      </c>
      <c r="H9" s="60">
        <f>SUM(B9:G9)</f>
        <v>0</v>
      </c>
      <c r="I9" s="61">
        <f>IF(($H$18=0),0,H9/$H$18)</f>
        <v>0</v>
      </c>
    </row>
    <row r="10" spans="1:9">
      <c r="A10" s="28" t="s">
        <v>31</v>
      </c>
      <c r="B10" s="59">
        <f>tbConsultants[[#Totals],[Year 2023]]</f>
        <v>0</v>
      </c>
      <c r="C10" s="59">
        <f>tbConsultants[[#Totals],[Year 2024]]</f>
        <v>0</v>
      </c>
      <c r="D10" s="59">
        <f>tbConsultants[[#Totals],[Year 2025]]</f>
        <v>0</v>
      </c>
      <c r="E10" s="59">
        <f>tbConsultants[[#Totals],[Year 2026]]</f>
        <v>0</v>
      </c>
      <c r="F10" s="59">
        <f>tbConsultants[[#Totals],[Year 2027]]</f>
        <v>0</v>
      </c>
      <c r="G10" s="59">
        <f>tbConsultants[[#Totals],[Year 6]]</f>
        <v>0</v>
      </c>
      <c r="H10" s="59">
        <f t="shared" ref="H10:H17" si="0">SUM(B10:G10)</f>
        <v>0</v>
      </c>
      <c r="I10" s="62">
        <f>IF(($H$18=0),0,H10/$H$18)</f>
        <v>0</v>
      </c>
    </row>
    <row r="11" spans="1:9">
      <c r="A11" s="28" t="s">
        <v>32</v>
      </c>
      <c r="B11" s="59">
        <f>tbEvaluation[[#Totals],[Year 2023]]</f>
        <v>0</v>
      </c>
      <c r="C11" s="59">
        <f>tbEvaluation[[#Totals],[Year 2024]]</f>
        <v>0</v>
      </c>
      <c r="D11" s="59">
        <f>tbEvaluation[[#Totals],[Year 2025]]</f>
        <v>0</v>
      </c>
      <c r="E11" s="59">
        <f>tbEvaluation[[#Totals],[Year 2026]]</f>
        <v>0</v>
      </c>
      <c r="F11" s="59">
        <f>tbEvaluation[[#Totals],[Year 2027]]</f>
        <v>0</v>
      </c>
      <c r="G11" s="59">
        <f>tbEvaluation[[#Totals],[Year 6]]</f>
        <v>0</v>
      </c>
      <c r="H11" s="59">
        <f t="shared" si="0"/>
        <v>0</v>
      </c>
      <c r="I11" s="62">
        <f t="shared" ref="I11:I15" si="1">IF(($H$18=0),0,H11/$H$18)</f>
        <v>0</v>
      </c>
    </row>
    <row r="12" spans="1:9">
      <c r="A12" s="28" t="s">
        <v>33</v>
      </c>
      <c r="B12" s="59">
        <f>tbEquipment[[#Totals],[Year 2023]]</f>
        <v>0</v>
      </c>
      <c r="C12" s="59">
        <f>tbEquipment[[#Totals],[Year 2024]]</f>
        <v>0</v>
      </c>
      <c r="D12" s="59">
        <f>tbEquipment[[#Totals],[Year 2025]]</f>
        <v>0</v>
      </c>
      <c r="E12" s="59">
        <f>tbEquipment[[#Totals],[Year 2026]]</f>
        <v>0</v>
      </c>
      <c r="F12" s="59">
        <f>tbEquipment[[#Totals],[Year 2027]]</f>
        <v>0</v>
      </c>
      <c r="G12" s="59">
        <f>tbEquipment[[#Totals],[Year 6]]</f>
        <v>0</v>
      </c>
      <c r="H12" s="59">
        <f t="shared" si="0"/>
        <v>0</v>
      </c>
      <c r="I12" s="62">
        <f t="shared" si="1"/>
        <v>0</v>
      </c>
    </row>
    <row r="13" spans="1:9">
      <c r="A13" s="28" t="s">
        <v>41</v>
      </c>
      <c r="B13" s="59">
        <f>tbInternationalTravel[[#Totals],[Year 2023]]</f>
        <v>0</v>
      </c>
      <c r="C13" s="59">
        <f>tbInternationalTravel[[#Totals],[Year 2024]]</f>
        <v>0</v>
      </c>
      <c r="D13" s="59">
        <f>tbInternationalTravel[[#Totals],[Year 2025]]</f>
        <v>0</v>
      </c>
      <c r="E13" s="59">
        <f>tbInternationalTravel[[#Totals],[Year 2026]]</f>
        <v>0</v>
      </c>
      <c r="F13" s="59">
        <f>tbInternationalTravel[[#Totals],[Year 2027]]</f>
        <v>0</v>
      </c>
      <c r="G13" s="59">
        <f>tbInternationalTravel[[#Totals],[Year 6]]</f>
        <v>0</v>
      </c>
      <c r="H13" s="59">
        <f t="shared" si="0"/>
        <v>0</v>
      </c>
      <c r="I13" s="62">
        <f t="shared" si="1"/>
        <v>0</v>
      </c>
    </row>
    <row r="14" spans="1:9">
      <c r="A14" s="28" t="s">
        <v>35</v>
      </c>
      <c r="B14" s="59">
        <f>tbTraining[[#Totals],[Year 1]]</f>
        <v>0</v>
      </c>
      <c r="C14" s="59">
        <f>tbTraining[[#Totals],[Year 2]]</f>
        <v>0</v>
      </c>
      <c r="D14" s="59">
        <f>tbTraining[[#Totals],[Year 3]]</f>
        <v>0</v>
      </c>
      <c r="E14" s="59">
        <f>tbTraining[[#Totals],[Year 4]]</f>
        <v>0</v>
      </c>
      <c r="F14" s="59">
        <f>tbTraining[[#Totals],[Year 5]]</f>
        <v>0</v>
      </c>
      <c r="G14" s="59">
        <f>tbTraining[[#Totals],[Year 6]]</f>
        <v>0</v>
      </c>
      <c r="H14" s="59">
        <f t="shared" si="0"/>
        <v>0</v>
      </c>
      <c r="I14" s="62">
        <f t="shared" si="1"/>
        <v>0</v>
      </c>
    </row>
    <row r="15" spans="1:9" ht="15" thickBot="1">
      <c r="A15" s="105" t="s">
        <v>42</v>
      </c>
      <c r="B15" s="106">
        <f>tbResearch[[#Totals],[Year 1]]</f>
        <v>0</v>
      </c>
      <c r="C15" s="106">
        <f>tbResearch[[#Totals],[Year 2]]</f>
        <v>0</v>
      </c>
      <c r="D15" s="106">
        <f>tbResearch[[#Totals],[Year 3]]</f>
        <v>0</v>
      </c>
      <c r="E15" s="106">
        <f>tbResearch[[#Totals],[Year 4]]</f>
        <v>0</v>
      </c>
      <c r="F15" s="106">
        <f>tbResearch[[#Totals],[Year 5]]</f>
        <v>0</v>
      </c>
      <c r="G15" s="106">
        <f>tbResearch[[#Totals],[Year 6]]</f>
        <v>0</v>
      </c>
      <c r="H15" s="106">
        <f t="shared" si="0"/>
        <v>0</v>
      </c>
      <c r="I15" s="107">
        <f t="shared" si="1"/>
        <v>0</v>
      </c>
    </row>
    <row r="16" spans="1:9" ht="16.5" customHeight="1" thickTop="1">
      <c r="A16" s="102" t="s">
        <v>61</v>
      </c>
      <c r="B16" s="103">
        <f>SUM(B9:B15)</f>
        <v>0</v>
      </c>
      <c r="C16" s="103">
        <f t="shared" ref="C16:G16" si="2">SUM(C9:C15)</f>
        <v>0</v>
      </c>
      <c r="D16" s="103">
        <f t="shared" si="2"/>
        <v>0</v>
      </c>
      <c r="E16" s="103">
        <f t="shared" si="2"/>
        <v>0</v>
      </c>
      <c r="F16" s="103">
        <f t="shared" si="2"/>
        <v>0</v>
      </c>
      <c r="G16" s="103">
        <f t="shared" si="2"/>
        <v>0</v>
      </c>
      <c r="H16" s="103">
        <f>SUM(H9:H15)</f>
        <v>0</v>
      </c>
      <c r="I16" s="104"/>
    </row>
    <row r="17" spans="1:9" ht="15" thickBot="1">
      <c r="A17" s="99" t="s">
        <v>43</v>
      </c>
      <c r="B17" s="100">
        <f>tbIndirectCosts[[#Totals],[Year 1]]</f>
        <v>0</v>
      </c>
      <c r="C17" s="100">
        <f>tbIndirectCosts[[#Totals],[Year 2]]</f>
        <v>0</v>
      </c>
      <c r="D17" s="100">
        <f>tbIndirectCosts[[#Totals],[Year 3]]</f>
        <v>0</v>
      </c>
      <c r="E17" s="100">
        <f>tbIndirectCosts[[#Totals],[Year 4]]</f>
        <v>0</v>
      </c>
      <c r="F17" s="100">
        <f>tbIndirectCosts[[#Totals],[Year 5]]</f>
        <v>0</v>
      </c>
      <c r="G17" s="100">
        <f>tbIndirectCosts[[#Totals],[Year 6]]</f>
        <v>0</v>
      </c>
      <c r="H17" s="100">
        <f t="shared" si="0"/>
        <v>0</v>
      </c>
      <c r="I17" s="101">
        <f>IF(($H$16=0),0,H17/$H$16)</f>
        <v>0</v>
      </c>
    </row>
    <row r="18" spans="1:9" ht="15.6" thickTop="1" thickBot="1">
      <c r="A18" s="53" t="s">
        <v>2</v>
      </c>
      <c r="B18" s="63">
        <f>SUM(B16:B17)</f>
        <v>0</v>
      </c>
      <c r="C18" s="63">
        <f t="shared" ref="C18:G18" si="3">SUM(C16:C17)</f>
        <v>0</v>
      </c>
      <c r="D18" s="63">
        <f t="shared" si="3"/>
        <v>0</v>
      </c>
      <c r="E18" s="63">
        <f t="shared" si="3"/>
        <v>0</v>
      </c>
      <c r="F18" s="63">
        <f t="shared" si="3"/>
        <v>0</v>
      </c>
      <c r="G18" s="63">
        <f t="shared" si="3"/>
        <v>0</v>
      </c>
      <c r="H18" s="63">
        <f>SUM(H16:H17)</f>
        <v>0</v>
      </c>
      <c r="I18" s="64"/>
    </row>
    <row r="19" spans="1:9" ht="9.9" customHeight="1" thickBot="1">
      <c r="A19" s="132"/>
      <c r="B19" s="132"/>
      <c r="C19" s="132"/>
      <c r="D19" s="132"/>
      <c r="E19" s="132"/>
      <c r="F19" s="132"/>
      <c r="G19" s="132"/>
      <c r="H19" s="132"/>
      <c r="I19" s="31"/>
    </row>
    <row r="20" spans="1:9" ht="20.100000000000001" customHeight="1" thickBot="1">
      <c r="A20" s="148" t="s">
        <v>60</v>
      </c>
      <c r="B20" s="149"/>
      <c r="C20" s="149"/>
      <c r="D20" s="149"/>
      <c r="E20" s="149"/>
      <c r="F20" s="149"/>
      <c r="G20" s="149"/>
      <c r="H20" s="149"/>
      <c r="I20" s="150"/>
    </row>
    <row r="21" spans="1:9" ht="60" customHeight="1" thickBot="1">
      <c r="A21" s="158" t="s">
        <v>436</v>
      </c>
      <c r="B21" s="159"/>
      <c r="C21" s="159"/>
      <c r="D21" s="159"/>
      <c r="E21" s="159"/>
      <c r="F21" s="159"/>
      <c r="G21" s="159"/>
      <c r="H21" s="159"/>
      <c r="I21" s="160"/>
    </row>
    <row r="22" spans="1:9" ht="15.9" customHeight="1" thickBot="1">
      <c r="A22" s="54" t="s">
        <v>50</v>
      </c>
      <c r="B22" s="52"/>
      <c r="C22" s="163" t="s">
        <v>51</v>
      </c>
      <c r="D22" s="164"/>
      <c r="E22" s="163" t="s">
        <v>55</v>
      </c>
      <c r="F22" s="166"/>
      <c r="G22" s="166"/>
      <c r="H22" s="166"/>
      <c r="I22" s="164"/>
    </row>
    <row r="23" spans="1:9" ht="45" customHeight="1" thickBot="1">
      <c r="A23" s="153"/>
      <c r="B23" s="154"/>
      <c r="C23" s="153"/>
      <c r="D23" s="154"/>
      <c r="E23" s="167"/>
      <c r="F23" s="168"/>
      <c r="G23" s="168"/>
      <c r="H23" s="168"/>
      <c r="I23" s="169"/>
    </row>
    <row r="24" spans="1:9" s="29" customFormat="1" ht="30" customHeight="1" thickBot="1">
      <c r="A24" s="170" t="s">
        <v>52</v>
      </c>
      <c r="B24" s="171"/>
      <c r="C24" s="161" t="s">
        <v>51</v>
      </c>
      <c r="D24" s="162"/>
      <c r="E24" s="161" t="s">
        <v>55</v>
      </c>
      <c r="F24" s="165"/>
      <c r="G24" s="165"/>
      <c r="H24" s="165"/>
      <c r="I24" s="162"/>
    </row>
    <row r="25" spans="1:9" ht="45" customHeight="1" thickBot="1">
      <c r="A25" s="153"/>
      <c r="B25" s="154"/>
      <c r="C25" s="153"/>
      <c r="D25" s="154"/>
      <c r="E25" s="155"/>
      <c r="F25" s="156"/>
      <c r="G25" s="156"/>
      <c r="H25" s="156"/>
      <c r="I25" s="157"/>
    </row>
    <row r="26" spans="1:9" ht="18" customHeight="1" thickBot="1">
      <c r="A26" s="55" t="s">
        <v>53</v>
      </c>
      <c r="B26" s="146"/>
      <c r="C26" s="147"/>
      <c r="D26" s="30"/>
      <c r="E26" s="33" t="s">
        <v>54</v>
      </c>
      <c r="F26" s="30"/>
      <c r="G26" s="30"/>
      <c r="H26" s="30"/>
      <c r="I26" s="78"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32"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72" t="s">
        <v>13</v>
      </c>
      <c r="B1" s="173"/>
      <c r="C1" s="173"/>
      <c r="D1" s="173"/>
      <c r="E1" s="173"/>
      <c r="F1" s="174"/>
    </row>
    <row r="2" spans="1:29" ht="15" customHeight="1" thickBot="1">
      <c r="A2" s="44" t="s">
        <v>14</v>
      </c>
      <c r="B2" s="45"/>
      <c r="C2" s="45"/>
      <c r="D2" s="45"/>
      <c r="E2" s="45"/>
      <c r="F2" s="46"/>
    </row>
    <row r="3" spans="1:29" ht="24.6" customHeight="1" thickBot="1">
      <c r="A3" s="181" t="s">
        <v>15</v>
      </c>
      <c r="B3" s="185" t="s">
        <v>68</v>
      </c>
      <c r="C3" s="183" t="s">
        <v>16</v>
      </c>
      <c r="D3" s="184"/>
      <c r="E3" s="39" t="s">
        <v>17</v>
      </c>
      <c r="F3" s="40" t="s">
        <v>18</v>
      </c>
    </row>
    <row r="4" spans="1:29">
      <c r="A4" s="182"/>
      <c r="B4" s="186"/>
      <c r="C4" s="41" t="s">
        <v>19</v>
      </c>
      <c r="D4" s="42" t="s">
        <v>20</v>
      </c>
      <c r="E4" s="42" t="s">
        <v>21</v>
      </c>
      <c r="F4" s="43" t="s">
        <v>22</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4" priority="2" stopIfTrue="1">
      <formula>MOD(ROW(),2)=0</formula>
    </cfRule>
  </conditionalFormatting>
  <conditionalFormatting sqref="A1:F13">
    <cfRule type="expression" dxfId="3"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187" t="s">
        <v>23</v>
      </c>
      <c r="B1" s="188"/>
      <c r="C1" s="188"/>
      <c r="D1" s="188"/>
      <c r="E1" s="188"/>
      <c r="F1" s="189"/>
    </row>
    <row r="2" spans="1:14" ht="63.75" customHeight="1" thickBot="1">
      <c r="A2" s="190" t="s">
        <v>56</v>
      </c>
      <c r="B2" s="191"/>
      <c r="C2" s="191"/>
      <c r="D2" s="191"/>
      <c r="E2" s="191"/>
      <c r="F2" s="192"/>
      <c r="H2" s="11"/>
    </row>
    <row r="3" spans="1:14" ht="22.5" customHeight="1">
      <c r="A3" s="66" t="s">
        <v>57</v>
      </c>
      <c r="B3" s="67" t="s">
        <v>24</v>
      </c>
      <c r="C3" s="68" t="s">
        <v>20</v>
      </c>
      <c r="D3" s="47"/>
      <c r="E3" s="198" t="s">
        <v>69</v>
      </c>
      <c r="F3" s="199"/>
    </row>
    <row r="4" spans="1:14" ht="17.100000000000001" customHeight="1">
      <c r="A4" s="69" t="s">
        <v>7</v>
      </c>
      <c r="B4" s="48"/>
      <c r="C4" s="70"/>
      <c r="D4" s="13"/>
      <c r="E4" s="194"/>
      <c r="F4" s="195"/>
    </row>
    <row r="5" spans="1:14" ht="17.100000000000001" customHeight="1">
      <c r="A5" s="71" t="s">
        <v>6</v>
      </c>
      <c r="B5" s="49"/>
      <c r="C5" s="72"/>
      <c r="D5" s="13"/>
      <c r="E5" s="194"/>
      <c r="F5" s="195"/>
      <c r="I5" s="193"/>
      <c r="J5" s="193"/>
      <c r="K5" s="193"/>
      <c r="L5" s="193"/>
      <c r="M5" s="193"/>
      <c r="N5" s="193"/>
    </row>
    <row r="6" spans="1:14" ht="17.100000000000001" customHeight="1">
      <c r="A6" s="69" t="s">
        <v>5</v>
      </c>
      <c r="B6" s="48"/>
      <c r="C6" s="70"/>
      <c r="D6" s="13"/>
      <c r="E6" s="194"/>
      <c r="F6" s="195"/>
    </row>
    <row r="7" spans="1:14" ht="17.100000000000001" customHeight="1">
      <c r="A7" s="71" t="s">
        <v>4</v>
      </c>
      <c r="B7" s="49"/>
      <c r="C7" s="72"/>
      <c r="D7" s="13"/>
      <c r="E7" s="194"/>
      <c r="F7" s="195"/>
    </row>
    <row r="8" spans="1:14" ht="17.100000000000001" customHeight="1">
      <c r="A8" s="69" t="s">
        <v>3</v>
      </c>
      <c r="B8" s="48"/>
      <c r="C8" s="70"/>
      <c r="D8" s="13"/>
      <c r="E8" s="194"/>
      <c r="F8" s="195"/>
    </row>
    <row r="9" spans="1:14" ht="17.100000000000001" hidden="1" customHeight="1" thickBot="1">
      <c r="A9" s="73" t="s">
        <v>39</v>
      </c>
      <c r="B9" s="50"/>
      <c r="C9" s="74"/>
      <c r="D9" s="13"/>
      <c r="E9" s="194"/>
      <c r="F9" s="195"/>
    </row>
    <row r="10" spans="1:14" ht="20.100000000000001" customHeight="1" thickBot="1">
      <c r="A10" s="75" t="s">
        <v>25</v>
      </c>
      <c r="B10" s="76">
        <f>SUM(B4:B8)</f>
        <v>0</v>
      </c>
      <c r="C10" s="77"/>
      <c r="D10" s="13"/>
      <c r="E10" s="196"/>
      <c r="F10" s="197"/>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2"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6"/>
  <sheetViews>
    <sheetView tabSelected="1" zoomScaleNormal="100" workbookViewId="0">
      <selection sqref="A1:E15"/>
    </sheetView>
  </sheetViews>
  <sheetFormatPr defaultColWidth="8.88671875" defaultRowHeight="14.4"/>
  <cols>
    <col min="1" max="1" width="44.44140625" style="1" customWidth="1"/>
    <col min="2" max="4" width="24.44140625" style="1" customWidth="1"/>
    <col min="5" max="5" width="18.5546875" style="1" customWidth="1"/>
    <col min="6" max="16384" width="8.88671875" style="1"/>
  </cols>
  <sheetData>
    <row r="1" spans="1:29" ht="36.6" thickBot="1">
      <c r="A1" s="266" t="s">
        <v>446</v>
      </c>
      <c r="B1" s="267"/>
      <c r="C1" s="267"/>
      <c r="D1" s="267"/>
      <c r="E1" s="268"/>
      <c r="F1" s="264"/>
      <c r="G1" s="264"/>
      <c r="H1" s="264"/>
      <c r="I1" s="265"/>
    </row>
    <row r="2" spans="1:29" ht="31.8" customHeight="1" thickBot="1">
      <c r="A2" s="269" t="s">
        <v>459</v>
      </c>
      <c r="B2" s="270"/>
      <c r="C2" s="270"/>
      <c r="D2" s="270"/>
      <c r="E2" s="271"/>
    </row>
    <row r="3" spans="1:29" ht="62.4" customHeight="1" thickBot="1">
      <c r="A3" s="272" t="s">
        <v>26</v>
      </c>
      <c r="B3" s="273"/>
      <c r="C3" s="273"/>
      <c r="D3" s="273"/>
      <c r="E3" s="274"/>
    </row>
    <row r="4" spans="1:29" ht="42.6" thickBot="1">
      <c r="A4" s="277" t="s">
        <v>460</v>
      </c>
      <c r="B4" s="275" t="s">
        <v>27</v>
      </c>
      <c r="C4" s="275" t="s">
        <v>28</v>
      </c>
      <c r="D4" s="276" t="s">
        <v>29</v>
      </c>
      <c r="E4" s="278" t="b">
        <f>AND(OR(B6=C6,C6=""),OR(C6=D6,D6=""))</f>
        <v>1</v>
      </c>
    </row>
    <row r="5" spans="1:29" ht="28.2" customHeight="1" thickBot="1">
      <c r="A5" s="279" t="s">
        <v>461</v>
      </c>
      <c r="B5" s="14"/>
      <c r="C5" s="15"/>
      <c r="D5" s="51"/>
      <c r="E5" s="16"/>
    </row>
    <row r="6" spans="1:29" ht="30" customHeight="1" thickBot="1">
      <c r="A6" s="280" t="s">
        <v>462</v>
      </c>
      <c r="B6" s="17"/>
      <c r="C6" s="17"/>
      <c r="D6" s="18"/>
      <c r="E6" s="283" t="s">
        <v>463</v>
      </c>
    </row>
    <row r="7" spans="1:29" ht="24.6" customHeight="1" thickTop="1" thickBot="1">
      <c r="A7" s="281" t="s">
        <v>30</v>
      </c>
      <c r="B7" s="19"/>
      <c r="C7" s="19"/>
      <c r="D7" s="20"/>
      <c r="E7" s="21">
        <f>IF(E$4,SUM(B7:D7),"N/A")</f>
        <v>0</v>
      </c>
    </row>
    <row r="8" spans="1:29" ht="21" customHeight="1" thickBot="1">
      <c r="A8" s="281" t="s">
        <v>31</v>
      </c>
      <c r="B8" s="19"/>
      <c r="C8" s="19"/>
      <c r="D8" s="20"/>
      <c r="E8" s="21">
        <f t="shared" ref="E8:E15" si="0">IF(E$4,SUM(B8:D8),"N/A")</f>
        <v>0</v>
      </c>
    </row>
    <row r="9" spans="1:29" ht="22.8" customHeight="1" thickBot="1">
      <c r="A9" s="281" t="s">
        <v>32</v>
      </c>
      <c r="B9" s="19"/>
      <c r="C9" s="19"/>
      <c r="D9" s="20"/>
      <c r="E9" s="21">
        <f t="shared" si="0"/>
        <v>0</v>
      </c>
    </row>
    <row r="10" spans="1:29" ht="24.6" customHeight="1" thickBot="1">
      <c r="A10" s="281" t="s">
        <v>33</v>
      </c>
      <c r="B10" s="19"/>
      <c r="C10" s="19"/>
      <c r="D10" s="20"/>
      <c r="E10" s="21">
        <f t="shared" si="0"/>
        <v>0</v>
      </c>
    </row>
    <row r="11" spans="1:29" ht="26.4" customHeight="1" thickBot="1">
      <c r="A11" s="281" t="s">
        <v>34</v>
      </c>
      <c r="B11" s="19"/>
      <c r="C11" s="19"/>
      <c r="D11" s="20"/>
      <c r="E11" s="21">
        <f t="shared" si="0"/>
        <v>0</v>
      </c>
    </row>
    <row r="12" spans="1:29" ht="25.8" customHeight="1" thickBot="1">
      <c r="A12" s="281" t="s">
        <v>35</v>
      </c>
      <c r="B12" s="19"/>
      <c r="C12" s="19"/>
      <c r="D12" s="20"/>
      <c r="E12" s="21">
        <f t="shared" si="0"/>
        <v>0</v>
      </c>
    </row>
    <row r="13" spans="1:29" ht="25.2" customHeight="1" thickBot="1">
      <c r="A13" s="281" t="s">
        <v>36</v>
      </c>
      <c r="B13" s="19"/>
      <c r="C13" s="19"/>
      <c r="D13" s="20"/>
      <c r="E13" s="21">
        <f t="shared" si="0"/>
        <v>0</v>
      </c>
    </row>
    <row r="14" spans="1:29" ht="24" customHeight="1" thickBot="1">
      <c r="A14" s="282" t="s">
        <v>37</v>
      </c>
      <c r="B14" s="22"/>
      <c r="C14" s="22"/>
      <c r="D14" s="23"/>
      <c r="E14" s="21">
        <f t="shared" si="0"/>
        <v>0</v>
      </c>
    </row>
    <row r="15" spans="1:29" ht="16.8" thickTop="1" thickBot="1">
      <c r="A15" s="284" t="s">
        <v>38</v>
      </c>
      <c r="B15" s="285">
        <f>SUM(B$7:B$14)</f>
        <v>0</v>
      </c>
      <c r="C15" s="285">
        <f>SUM(C$7:C$14)</f>
        <v>0</v>
      </c>
      <c r="D15" s="285">
        <f>SUM(D$7:D$14)</f>
        <v>0</v>
      </c>
      <c r="E15" s="286">
        <f t="shared" si="0"/>
        <v>0</v>
      </c>
    </row>
    <row r="16" spans="1:29">
      <c r="C16" s="2"/>
      <c r="AC16" s="2"/>
    </row>
  </sheetData>
  <sheetProtection formatCells="0" selectLockedCells="1"/>
  <dataConsolidate/>
  <mergeCells count="3">
    <mergeCell ref="A2:E2"/>
    <mergeCell ref="A3:E3"/>
    <mergeCell ref="A1:E1"/>
  </mergeCells>
  <conditionalFormatting sqref="A7:E14">
    <cfRule type="expression" dxfId="1" priority="2">
      <formula>MOD(ROW(),2)=0</formula>
    </cfRule>
  </conditionalFormatting>
  <conditionalFormatting sqref="A2:E15">
    <cfRule type="expression" dxfId="0" priority="1">
      <formula>AND(CELL("protect",A2),Check_Locked)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82" customWidth="1"/>
    <col min="2" max="2" width="9.109375" style="82"/>
    <col min="3" max="3" width="9.109375" style="96"/>
    <col min="4" max="4" width="17.88671875" style="82" customWidth="1"/>
    <col min="5" max="5" width="14.6640625" style="82" customWidth="1"/>
    <col min="6" max="9" width="9.109375" style="82"/>
    <col min="10" max="10" width="17.5546875" style="82" customWidth="1"/>
    <col min="11" max="16384" width="9.109375" style="82"/>
  </cols>
  <sheetData>
    <row r="1" spans="1:11" ht="14.4">
      <c r="A1" s="79" t="s">
        <v>72</v>
      </c>
      <c r="B1" s="79"/>
      <c r="C1" s="80"/>
      <c r="D1" s="79"/>
      <c r="E1"/>
      <c r="F1"/>
      <c r="G1" s="79" t="s">
        <v>73</v>
      </c>
      <c r="H1" s="79"/>
      <c r="I1" s="79"/>
      <c r="J1" s="81"/>
      <c r="K1" s="79"/>
    </row>
    <row r="2" spans="1:11" ht="14.4">
      <c r="A2" s="83" t="s">
        <v>74</v>
      </c>
      <c r="B2" s="84" t="s">
        <v>75</v>
      </c>
      <c r="C2" s="80"/>
      <c r="E2"/>
      <c r="F2"/>
      <c r="G2" s="85" t="s">
        <v>76</v>
      </c>
      <c r="H2" s="85">
        <v>1</v>
      </c>
      <c r="I2" s="86"/>
      <c r="J2" s="79"/>
      <c r="K2" s="79"/>
    </row>
    <row r="3" spans="1:11" ht="14.4">
      <c r="A3" s="83" t="s">
        <v>77</v>
      </c>
      <c r="B3" s="84" t="s">
        <v>78</v>
      </c>
      <c r="C3" s="80"/>
      <c r="E3"/>
      <c r="F3"/>
      <c r="G3" s="85" t="s">
        <v>79</v>
      </c>
      <c r="H3" s="85">
        <v>0</v>
      </c>
      <c r="I3" s="79"/>
      <c r="J3" s="79"/>
      <c r="K3" s="79"/>
    </row>
    <row r="4" spans="1:11" ht="14.4">
      <c r="A4" s="83" t="s">
        <v>80</v>
      </c>
      <c r="B4" s="84" t="s">
        <v>81</v>
      </c>
      <c r="C4" s="80"/>
      <c r="E4"/>
      <c r="F4"/>
      <c r="G4" s="86"/>
      <c r="H4" s="86"/>
      <c r="I4" s="79"/>
      <c r="J4" s="79"/>
      <c r="K4" s="79"/>
    </row>
    <row r="5" spans="1:11" ht="14.4">
      <c r="A5" s="83" t="s">
        <v>82</v>
      </c>
      <c r="B5" s="84" t="s">
        <v>83</v>
      </c>
      <c r="C5" s="80"/>
      <c r="E5"/>
      <c r="F5"/>
      <c r="I5" s="79"/>
      <c r="J5" s="79"/>
      <c r="K5" s="79"/>
    </row>
    <row r="6" spans="1:11" ht="14.4">
      <c r="A6" s="83" t="s">
        <v>84</v>
      </c>
      <c r="B6" s="84" t="s">
        <v>85</v>
      </c>
      <c r="C6" s="80"/>
      <c r="E6"/>
      <c r="F6"/>
      <c r="I6" s="79"/>
      <c r="J6" s="79"/>
      <c r="K6" s="79"/>
    </row>
    <row r="7" spans="1:11" ht="14.4">
      <c r="A7" s="83" t="s">
        <v>86</v>
      </c>
      <c r="B7" s="84" t="s">
        <v>87</v>
      </c>
      <c r="C7" s="80"/>
      <c r="E7"/>
      <c r="F7"/>
      <c r="G7" s="79"/>
      <c r="H7" s="79"/>
      <c r="I7" s="79"/>
      <c r="J7" s="79"/>
      <c r="K7" s="79"/>
    </row>
    <row r="8" spans="1:11" ht="14.4">
      <c r="A8" s="83" t="s">
        <v>88</v>
      </c>
      <c r="B8" s="84" t="s">
        <v>89</v>
      </c>
      <c r="C8" s="80"/>
      <c r="E8"/>
      <c r="F8"/>
      <c r="G8" s="79"/>
      <c r="H8" s="79"/>
      <c r="I8" s="79"/>
      <c r="J8" s="79"/>
      <c r="K8" s="79"/>
    </row>
    <row r="9" spans="1:11" ht="14.4">
      <c r="A9" s="83" t="s">
        <v>90</v>
      </c>
      <c r="B9" s="84" t="s">
        <v>91</v>
      </c>
      <c r="C9" s="80"/>
      <c r="E9"/>
      <c r="F9"/>
      <c r="G9" s="79"/>
      <c r="H9" s="79"/>
      <c r="I9" s="79"/>
      <c r="J9" s="79"/>
      <c r="K9" s="79"/>
    </row>
    <row r="10" spans="1:11" ht="14.4">
      <c r="A10" s="83" t="s">
        <v>92</v>
      </c>
      <c r="B10" s="84"/>
      <c r="C10" s="80"/>
      <c r="E10"/>
      <c r="F10"/>
      <c r="G10" s="79"/>
      <c r="H10" s="79"/>
      <c r="I10" s="79"/>
      <c r="J10" s="79"/>
      <c r="K10" s="79"/>
    </row>
    <row r="11" spans="1:11" ht="14.4">
      <c r="A11" s="83" t="s">
        <v>93</v>
      </c>
      <c r="B11" s="84" t="s">
        <v>94</v>
      </c>
      <c r="C11" s="80"/>
      <c r="E11"/>
      <c r="F11"/>
      <c r="G11" s="79"/>
      <c r="H11" s="79"/>
      <c r="I11" s="86"/>
      <c r="J11" s="79"/>
      <c r="K11" s="79"/>
    </row>
    <row r="12" spans="1:11" ht="14.4">
      <c r="A12" s="83" t="s">
        <v>95</v>
      </c>
      <c r="B12" s="84" t="s">
        <v>96</v>
      </c>
      <c r="C12" s="80"/>
      <c r="E12"/>
      <c r="F12"/>
      <c r="G12" s="79"/>
      <c r="H12" s="79"/>
      <c r="I12" s="86"/>
      <c r="J12" s="79"/>
      <c r="K12" s="79"/>
    </row>
    <row r="13" spans="1:11">
      <c r="A13" s="83" t="s">
        <v>97</v>
      </c>
      <c r="B13" s="84" t="s">
        <v>98</v>
      </c>
      <c r="C13" s="80"/>
      <c r="E13" s="87"/>
      <c r="F13" s="88"/>
      <c r="G13" s="79"/>
      <c r="H13" s="79"/>
      <c r="I13" s="86"/>
      <c r="J13" s="79"/>
      <c r="K13" s="79"/>
    </row>
    <row r="14" spans="1:11">
      <c r="A14" s="83" t="s">
        <v>99</v>
      </c>
      <c r="B14" s="84" t="s">
        <v>100</v>
      </c>
      <c r="C14" s="80"/>
      <c r="E14" s="86" t="s">
        <v>433</v>
      </c>
      <c r="F14" s="89" t="s">
        <v>435</v>
      </c>
      <c r="G14" s="79"/>
      <c r="H14" s="79"/>
      <c r="I14" s="86"/>
      <c r="J14" s="79"/>
      <c r="K14" s="79"/>
    </row>
    <row r="15" spans="1:11">
      <c r="A15" s="83" t="s">
        <v>101</v>
      </c>
      <c r="B15" s="84" t="s">
        <v>102</v>
      </c>
      <c r="C15" s="80"/>
      <c r="E15" s="90" t="s">
        <v>434</v>
      </c>
      <c r="F15" s="98" t="b">
        <v>0</v>
      </c>
      <c r="G15" s="86"/>
      <c r="H15" s="86"/>
      <c r="I15" s="86"/>
      <c r="J15" s="79"/>
      <c r="K15" s="79"/>
    </row>
    <row r="16" spans="1:11">
      <c r="A16" s="83" t="s">
        <v>103</v>
      </c>
      <c r="B16" s="84" t="s">
        <v>104</v>
      </c>
      <c r="C16" s="80"/>
      <c r="E16" s="91"/>
      <c r="F16" s="79"/>
      <c r="G16" s="86"/>
      <c r="H16" s="86"/>
      <c r="I16" s="86"/>
      <c r="J16" s="79"/>
      <c r="K16" s="79"/>
    </row>
    <row r="17" spans="1:11">
      <c r="A17" s="83" t="s">
        <v>105</v>
      </c>
      <c r="B17" s="84" t="s">
        <v>106</v>
      </c>
      <c r="C17" s="80"/>
      <c r="E17" s="91"/>
      <c r="F17" s="79"/>
      <c r="G17" s="86"/>
      <c r="H17" s="86"/>
      <c r="I17" s="86"/>
      <c r="J17" s="79"/>
      <c r="K17" s="79"/>
    </row>
    <row r="18" spans="1:11">
      <c r="A18" s="83" t="s">
        <v>107</v>
      </c>
      <c r="B18" s="84" t="s">
        <v>108</v>
      </c>
      <c r="C18" s="80"/>
      <c r="D18" s="92"/>
      <c r="E18" s="91"/>
      <c r="F18" s="79"/>
      <c r="G18" s="86"/>
      <c r="H18" s="86"/>
      <c r="I18" s="86"/>
      <c r="J18" s="79"/>
      <c r="K18" s="79"/>
    </row>
    <row r="19" spans="1:11">
      <c r="A19" s="83" t="s">
        <v>109</v>
      </c>
      <c r="B19" s="84" t="s">
        <v>110</v>
      </c>
      <c r="C19" s="80"/>
      <c r="D19" s="92"/>
      <c r="E19" s="91"/>
      <c r="F19" s="79"/>
      <c r="G19" s="86"/>
      <c r="H19" s="86"/>
      <c r="I19" s="86"/>
      <c r="J19" s="79"/>
      <c r="K19" s="79"/>
    </row>
    <row r="20" spans="1:11">
      <c r="A20" s="83" t="s">
        <v>111</v>
      </c>
      <c r="B20" s="84" t="s">
        <v>112</v>
      </c>
      <c r="C20" s="80"/>
      <c r="D20" s="92"/>
      <c r="E20" s="91"/>
      <c r="F20" s="79"/>
      <c r="G20" s="86"/>
      <c r="H20" s="86"/>
      <c r="I20" s="86"/>
      <c r="J20" s="79"/>
      <c r="K20" s="79"/>
    </row>
    <row r="21" spans="1:11">
      <c r="A21" s="83" t="s">
        <v>113</v>
      </c>
      <c r="B21" s="84" t="s">
        <v>114</v>
      </c>
      <c r="C21" s="80"/>
      <c r="D21" s="92"/>
      <c r="E21" s="91"/>
      <c r="F21" s="79"/>
      <c r="G21" s="86"/>
      <c r="H21" s="86"/>
      <c r="I21" s="86"/>
      <c r="J21" s="79"/>
      <c r="K21" s="79"/>
    </row>
    <row r="22" spans="1:11">
      <c r="A22" s="83" t="s">
        <v>115</v>
      </c>
      <c r="B22" s="84" t="s">
        <v>116</v>
      </c>
      <c r="C22" s="80"/>
      <c r="D22" s="92"/>
      <c r="E22" s="91"/>
      <c r="F22" s="79"/>
      <c r="G22" s="86"/>
      <c r="H22" s="86"/>
      <c r="I22" s="86"/>
      <c r="J22" s="79"/>
      <c r="K22" s="79"/>
    </row>
    <row r="23" spans="1:11">
      <c r="A23" s="83" t="s">
        <v>117</v>
      </c>
      <c r="B23" s="84" t="s">
        <v>118</v>
      </c>
      <c r="C23" s="80"/>
      <c r="D23" s="92"/>
      <c r="E23" s="91"/>
      <c r="F23" s="79"/>
      <c r="G23" s="86"/>
      <c r="H23" s="86"/>
      <c r="I23" s="86"/>
      <c r="J23" s="79"/>
      <c r="K23" s="79"/>
    </row>
    <row r="24" spans="1:11">
      <c r="A24" s="83" t="s">
        <v>119</v>
      </c>
      <c r="B24" s="84" t="s">
        <v>120</v>
      </c>
      <c r="C24" s="80"/>
      <c r="D24" s="92"/>
      <c r="E24" s="91"/>
      <c r="F24" s="79"/>
      <c r="G24" s="86"/>
      <c r="H24" s="86"/>
      <c r="I24" s="86"/>
      <c r="J24" s="79"/>
      <c r="K24" s="79"/>
    </row>
    <row r="25" spans="1:11">
      <c r="A25" s="83" t="s">
        <v>121</v>
      </c>
      <c r="B25" s="84" t="s">
        <v>122</v>
      </c>
      <c r="C25" s="80"/>
      <c r="D25" s="92"/>
      <c r="E25" s="91"/>
      <c r="F25" s="79"/>
      <c r="G25" s="86"/>
      <c r="H25" s="86"/>
      <c r="I25" s="86"/>
      <c r="J25" s="79"/>
      <c r="K25" s="79"/>
    </row>
    <row r="26" spans="1:11">
      <c r="A26" s="83" t="s">
        <v>123</v>
      </c>
      <c r="B26" s="84" t="s">
        <v>110</v>
      </c>
      <c r="C26" s="80"/>
      <c r="D26" s="92"/>
      <c r="E26" s="91"/>
      <c r="F26" s="79"/>
      <c r="G26" s="86"/>
      <c r="H26" s="86"/>
      <c r="I26" s="86"/>
      <c r="J26" s="79"/>
      <c r="K26" s="79"/>
    </row>
    <row r="27" spans="1:11">
      <c r="A27" s="83" t="s">
        <v>124</v>
      </c>
      <c r="B27" s="84" t="s">
        <v>125</v>
      </c>
      <c r="C27" s="80"/>
      <c r="D27" s="92"/>
      <c r="E27" s="91"/>
      <c r="F27" s="79"/>
      <c r="G27" s="86"/>
      <c r="H27" s="86"/>
      <c r="I27" s="86"/>
      <c r="J27" s="79"/>
      <c r="K27" s="79"/>
    </row>
    <row r="28" spans="1:11">
      <c r="A28" s="83" t="s">
        <v>126</v>
      </c>
      <c r="B28" s="84" t="s">
        <v>127</v>
      </c>
      <c r="C28" s="80"/>
      <c r="D28" s="92"/>
      <c r="E28" s="91"/>
      <c r="F28" s="79"/>
      <c r="G28" s="86"/>
      <c r="H28" s="86"/>
      <c r="I28" s="86"/>
      <c r="J28" s="79"/>
      <c r="K28" s="79"/>
    </row>
    <row r="29" spans="1:11">
      <c r="A29" s="83" t="s">
        <v>128</v>
      </c>
      <c r="B29" s="84" t="s">
        <v>129</v>
      </c>
      <c r="C29" s="80"/>
      <c r="D29" s="92"/>
      <c r="E29" s="91"/>
      <c r="F29" s="79"/>
      <c r="G29" s="86"/>
      <c r="H29" s="86"/>
      <c r="I29" s="86"/>
      <c r="J29" s="79"/>
      <c r="K29" s="79"/>
    </row>
    <row r="30" spans="1:11">
      <c r="A30" s="83" t="s">
        <v>130</v>
      </c>
      <c r="B30" s="84" t="s">
        <v>131</v>
      </c>
      <c r="C30" s="80"/>
      <c r="D30" s="92"/>
      <c r="E30" s="91"/>
      <c r="F30" s="79"/>
      <c r="G30" s="86"/>
      <c r="H30" s="86"/>
      <c r="I30" s="86"/>
      <c r="J30" s="79"/>
      <c r="K30" s="79"/>
    </row>
    <row r="31" spans="1:11">
      <c r="A31" s="83" t="s">
        <v>132</v>
      </c>
      <c r="B31" s="84" t="s">
        <v>133</v>
      </c>
      <c r="C31" s="80"/>
      <c r="D31" s="93"/>
      <c r="E31" s="91"/>
      <c r="F31" s="79"/>
      <c r="G31" s="86"/>
      <c r="H31" s="86"/>
      <c r="I31" s="86"/>
      <c r="J31" s="79"/>
      <c r="K31" s="79"/>
    </row>
    <row r="32" spans="1:11">
      <c r="A32" s="94" t="s">
        <v>134</v>
      </c>
      <c r="B32" s="84" t="s">
        <v>135</v>
      </c>
      <c r="C32" s="80"/>
      <c r="D32" s="92"/>
      <c r="E32" s="91"/>
      <c r="F32" s="79"/>
      <c r="G32" s="86"/>
      <c r="H32" s="86"/>
      <c r="I32" s="86"/>
      <c r="J32" s="79"/>
      <c r="K32" s="79"/>
    </row>
    <row r="33" spans="1:11">
      <c r="A33" s="83" t="s">
        <v>136</v>
      </c>
      <c r="B33" s="84" t="s">
        <v>137</v>
      </c>
      <c r="C33" s="80"/>
      <c r="D33" s="92"/>
      <c r="E33" s="91"/>
      <c r="F33" s="79"/>
      <c r="G33" s="86"/>
      <c r="H33" s="86"/>
      <c r="I33" s="86"/>
      <c r="J33" s="79"/>
      <c r="K33" s="79"/>
    </row>
    <row r="34" spans="1:11">
      <c r="A34" s="83" t="s">
        <v>138</v>
      </c>
      <c r="B34" s="84" t="s">
        <v>139</v>
      </c>
      <c r="C34" s="80"/>
      <c r="D34" s="92"/>
      <c r="E34" s="91"/>
      <c r="F34" s="79"/>
      <c r="G34" s="86"/>
      <c r="H34" s="86"/>
      <c r="I34" s="86"/>
      <c r="J34" s="79"/>
      <c r="K34" s="79"/>
    </row>
    <row r="35" spans="1:11">
      <c r="A35" s="83" t="s">
        <v>140</v>
      </c>
      <c r="B35" s="84" t="s">
        <v>141</v>
      </c>
      <c r="C35" s="80"/>
      <c r="D35" s="92"/>
      <c r="E35" s="91"/>
      <c r="F35" s="79"/>
      <c r="G35" s="86"/>
      <c r="H35" s="86"/>
      <c r="I35" s="86"/>
      <c r="J35" s="79"/>
      <c r="K35" s="79"/>
    </row>
    <row r="36" spans="1:11">
      <c r="A36" s="83" t="s">
        <v>142</v>
      </c>
      <c r="B36" s="84" t="s">
        <v>143</v>
      </c>
      <c r="C36" s="80"/>
      <c r="D36" s="92"/>
      <c r="E36" s="91"/>
      <c r="F36" s="79"/>
      <c r="G36" s="86"/>
      <c r="H36" s="86"/>
      <c r="I36" s="86"/>
      <c r="J36" s="79"/>
      <c r="K36" s="79"/>
    </row>
    <row r="37" spans="1:11">
      <c r="A37" s="83" t="s">
        <v>144</v>
      </c>
      <c r="B37" s="84" t="s">
        <v>145</v>
      </c>
      <c r="C37" s="80"/>
      <c r="D37" s="92"/>
      <c r="E37" s="91"/>
      <c r="F37" s="79"/>
      <c r="G37" s="86"/>
      <c r="H37" s="86"/>
      <c r="I37" s="86"/>
      <c r="J37" s="79"/>
      <c r="K37" s="79"/>
    </row>
    <row r="38" spans="1:11">
      <c r="A38" s="83" t="s">
        <v>146</v>
      </c>
      <c r="B38" s="84" t="s">
        <v>147</v>
      </c>
      <c r="C38" s="80"/>
      <c r="D38" s="92"/>
      <c r="E38" s="91"/>
      <c r="F38" s="79"/>
      <c r="G38" s="86"/>
      <c r="H38" s="86"/>
      <c r="I38" s="86"/>
      <c r="J38" s="79"/>
      <c r="K38" s="79"/>
    </row>
    <row r="39" spans="1:11">
      <c r="A39" s="83" t="s">
        <v>74</v>
      </c>
      <c r="B39" s="84" t="s">
        <v>75</v>
      </c>
      <c r="C39" s="80"/>
      <c r="D39" s="93"/>
      <c r="E39" s="91"/>
      <c r="F39" s="79"/>
      <c r="G39" s="86"/>
      <c r="H39" s="86"/>
      <c r="I39" s="86"/>
      <c r="J39" s="79"/>
      <c r="K39" s="79"/>
    </row>
    <row r="40" spans="1:11">
      <c r="A40" s="83" t="s">
        <v>148</v>
      </c>
      <c r="B40" s="84" t="s">
        <v>149</v>
      </c>
      <c r="C40" s="80"/>
      <c r="D40" s="80"/>
      <c r="E40" s="91"/>
      <c r="F40" s="79"/>
      <c r="G40" s="86"/>
      <c r="H40" s="86"/>
      <c r="I40" s="86"/>
      <c r="J40" s="79"/>
      <c r="K40" s="79"/>
    </row>
    <row r="41" spans="1:11">
      <c r="A41" s="83" t="s">
        <v>150</v>
      </c>
      <c r="B41" s="84" t="s">
        <v>151</v>
      </c>
      <c r="C41" s="80"/>
      <c r="D41" s="80"/>
      <c r="E41" s="91"/>
      <c r="F41" s="79"/>
      <c r="G41" s="86"/>
      <c r="H41" s="86"/>
      <c r="I41" s="86"/>
      <c r="J41" s="79"/>
      <c r="K41" s="79"/>
    </row>
    <row r="42" spans="1:11">
      <c r="A42" s="83" t="s">
        <v>152</v>
      </c>
      <c r="B42" s="84" t="s">
        <v>81</v>
      </c>
      <c r="C42" s="80"/>
      <c r="D42" s="80"/>
      <c r="E42" s="91"/>
      <c r="F42" s="79"/>
      <c r="G42" s="86"/>
      <c r="H42" s="86"/>
      <c r="I42" s="86"/>
      <c r="J42" s="79"/>
      <c r="K42" s="79"/>
    </row>
    <row r="43" spans="1:11">
      <c r="A43" s="83" t="s">
        <v>153</v>
      </c>
      <c r="B43" s="84" t="s">
        <v>154</v>
      </c>
      <c r="C43" s="80"/>
      <c r="D43" s="80"/>
      <c r="E43" s="91"/>
      <c r="F43" s="79"/>
      <c r="G43" s="86"/>
      <c r="H43" s="86"/>
      <c r="I43" s="86"/>
      <c r="J43" s="79"/>
      <c r="K43" s="79"/>
    </row>
    <row r="44" spans="1:11">
      <c r="A44" s="83" t="s">
        <v>155</v>
      </c>
      <c r="B44" s="84" t="s">
        <v>156</v>
      </c>
      <c r="C44" s="80"/>
      <c r="D44" s="80"/>
      <c r="E44" s="91"/>
      <c r="F44" s="79"/>
      <c r="G44" s="86"/>
      <c r="H44" s="86"/>
      <c r="I44" s="86"/>
      <c r="J44" s="79"/>
      <c r="K44" s="79"/>
    </row>
    <row r="45" spans="1:11">
      <c r="A45" s="83" t="s">
        <v>157</v>
      </c>
      <c r="B45" s="84" t="s">
        <v>158</v>
      </c>
      <c r="C45" s="80"/>
      <c r="D45" s="80"/>
      <c r="E45" s="91"/>
      <c r="F45" s="79"/>
      <c r="G45" s="86"/>
      <c r="H45" s="86"/>
      <c r="I45" s="86"/>
      <c r="J45" s="79"/>
      <c r="K45" s="79"/>
    </row>
    <row r="46" spans="1:11">
      <c r="A46" s="83" t="s">
        <v>159</v>
      </c>
      <c r="B46" s="84" t="s">
        <v>160</v>
      </c>
      <c r="C46" s="80"/>
      <c r="D46" s="80"/>
      <c r="E46" s="91"/>
      <c r="F46" s="79"/>
      <c r="G46" s="86"/>
      <c r="H46" s="86"/>
      <c r="I46" s="86"/>
      <c r="J46" s="79"/>
      <c r="K46" s="79"/>
    </row>
    <row r="47" spans="1:11">
      <c r="A47" s="83" t="s">
        <v>161</v>
      </c>
      <c r="B47" s="84" t="s">
        <v>162</v>
      </c>
      <c r="C47" s="80"/>
      <c r="D47" s="80"/>
      <c r="E47" s="91"/>
      <c r="F47" s="79"/>
      <c r="G47" s="86"/>
      <c r="H47" s="86"/>
      <c r="I47" s="86"/>
      <c r="J47" s="79"/>
      <c r="K47" s="79"/>
    </row>
    <row r="48" spans="1:11">
      <c r="A48" s="83" t="s">
        <v>163</v>
      </c>
      <c r="B48" s="84" t="s">
        <v>164</v>
      </c>
      <c r="C48" s="80"/>
      <c r="D48" s="80"/>
      <c r="E48" s="91"/>
      <c r="F48" s="79"/>
      <c r="G48" s="86"/>
      <c r="H48" s="86"/>
      <c r="I48" s="86"/>
      <c r="J48" s="79"/>
      <c r="K48" s="79"/>
    </row>
    <row r="49" spans="1:11">
      <c r="A49" s="83" t="s">
        <v>165</v>
      </c>
      <c r="B49" s="84" t="s">
        <v>166</v>
      </c>
      <c r="C49" s="80"/>
      <c r="E49" s="91"/>
      <c r="F49" s="79"/>
      <c r="G49" s="86"/>
      <c r="H49" s="86"/>
      <c r="I49" s="86"/>
      <c r="J49" s="79"/>
      <c r="K49" s="79"/>
    </row>
    <row r="50" spans="1:11">
      <c r="A50" s="83" t="s">
        <v>167</v>
      </c>
      <c r="B50" s="84" t="s">
        <v>168</v>
      </c>
      <c r="C50" s="80"/>
      <c r="E50" s="91"/>
      <c r="F50" s="79"/>
      <c r="G50" s="86"/>
      <c r="H50" s="86"/>
      <c r="I50" s="86"/>
      <c r="J50" s="79"/>
      <c r="K50" s="79"/>
    </row>
    <row r="51" spans="1:11">
      <c r="A51" s="83" t="s">
        <v>169</v>
      </c>
      <c r="B51" s="84" t="s">
        <v>170</v>
      </c>
      <c r="C51" s="80"/>
      <c r="E51" s="91"/>
      <c r="F51" s="79"/>
      <c r="G51" s="86"/>
      <c r="H51" s="86"/>
      <c r="I51" s="86"/>
      <c r="J51" s="79"/>
      <c r="K51" s="79"/>
    </row>
    <row r="52" spans="1:11">
      <c r="A52" s="83" t="s">
        <v>171</v>
      </c>
      <c r="B52" s="84" t="s">
        <v>172</v>
      </c>
      <c r="C52" s="80"/>
      <c r="E52" s="91"/>
      <c r="F52" s="79"/>
      <c r="G52" s="86"/>
      <c r="H52" s="86"/>
      <c r="I52" s="86"/>
      <c r="J52" s="79"/>
      <c r="K52" s="79"/>
    </row>
    <row r="53" spans="1:11">
      <c r="A53" s="83" t="s">
        <v>173</v>
      </c>
      <c r="B53" s="84" t="s">
        <v>174</v>
      </c>
      <c r="C53" s="80"/>
      <c r="E53" s="91"/>
      <c r="F53" s="79"/>
      <c r="G53" s="86"/>
      <c r="H53" s="86"/>
      <c r="I53" s="86"/>
      <c r="J53" s="79"/>
      <c r="K53" s="79"/>
    </row>
    <row r="54" spans="1:11">
      <c r="A54" s="83" t="s">
        <v>175</v>
      </c>
      <c r="B54" s="84" t="s">
        <v>110</v>
      </c>
      <c r="C54" s="80"/>
      <c r="E54" s="91"/>
      <c r="F54" s="79"/>
      <c r="G54" s="86"/>
      <c r="H54" s="86"/>
      <c r="I54" s="86"/>
      <c r="J54" s="79"/>
      <c r="K54" s="79"/>
    </row>
    <row r="55" spans="1:11">
      <c r="A55" s="83" t="s">
        <v>176</v>
      </c>
      <c r="B55" s="84" t="s">
        <v>177</v>
      </c>
      <c r="C55" s="80"/>
      <c r="E55" s="91"/>
      <c r="F55" s="79"/>
      <c r="G55" s="86"/>
      <c r="H55" s="86"/>
      <c r="I55" s="86"/>
      <c r="J55" s="79"/>
      <c r="K55" s="79"/>
    </row>
    <row r="56" spans="1:11">
      <c r="A56" s="83" t="s">
        <v>178</v>
      </c>
      <c r="B56" s="84" t="s">
        <v>179</v>
      </c>
      <c r="C56" s="80"/>
      <c r="E56" s="91"/>
      <c r="F56" s="79"/>
      <c r="G56" s="86"/>
      <c r="H56" s="86"/>
      <c r="I56" s="86"/>
      <c r="J56" s="79"/>
      <c r="K56" s="79"/>
    </row>
    <row r="57" spans="1:11">
      <c r="A57" s="83" t="s">
        <v>180</v>
      </c>
      <c r="B57" s="84" t="s">
        <v>181</v>
      </c>
      <c r="C57" s="80"/>
      <c r="E57" s="91"/>
      <c r="F57" s="79"/>
      <c r="G57" s="86"/>
      <c r="H57" s="86"/>
      <c r="I57" s="86"/>
      <c r="J57" s="79"/>
      <c r="K57" s="79"/>
    </row>
    <row r="58" spans="1:11">
      <c r="A58" s="83" t="s">
        <v>182</v>
      </c>
      <c r="B58" s="84" t="s">
        <v>183</v>
      </c>
      <c r="C58" s="80"/>
      <c r="E58" s="91"/>
      <c r="F58" s="79"/>
      <c r="G58" s="86"/>
      <c r="H58" s="86"/>
      <c r="I58" s="86"/>
      <c r="J58" s="79"/>
      <c r="K58" s="79"/>
    </row>
    <row r="59" spans="1:11">
      <c r="A59" s="83" t="s">
        <v>184</v>
      </c>
      <c r="B59" s="84" t="s">
        <v>185</v>
      </c>
      <c r="C59" s="80"/>
      <c r="E59" s="91"/>
      <c r="F59" s="79"/>
      <c r="G59" s="86"/>
      <c r="H59" s="86"/>
      <c r="I59" s="86"/>
      <c r="J59" s="79"/>
      <c r="K59" s="79"/>
    </row>
    <row r="60" spans="1:11">
      <c r="A60" s="83" t="s">
        <v>186</v>
      </c>
      <c r="B60" s="84" t="s">
        <v>187</v>
      </c>
      <c r="C60" s="80"/>
      <c r="E60" s="91"/>
      <c r="F60" s="79"/>
      <c r="G60" s="86"/>
      <c r="H60" s="86"/>
      <c r="I60" s="86"/>
      <c r="J60" s="79"/>
      <c r="K60" s="79"/>
    </row>
    <row r="61" spans="1:11">
      <c r="A61" s="83" t="s">
        <v>82</v>
      </c>
      <c r="B61" s="84" t="s">
        <v>83</v>
      </c>
      <c r="C61" s="80"/>
      <c r="E61" s="91"/>
      <c r="F61" s="79"/>
      <c r="G61" s="86"/>
      <c r="H61" s="86"/>
      <c r="I61" s="86"/>
      <c r="J61" s="79"/>
      <c r="K61" s="79"/>
    </row>
    <row r="62" spans="1:11">
      <c r="A62" s="83" t="s">
        <v>188</v>
      </c>
      <c r="B62" s="84" t="s">
        <v>189</v>
      </c>
      <c r="C62" s="80"/>
      <c r="E62" s="91"/>
      <c r="F62" s="79"/>
      <c r="G62" s="86"/>
      <c r="H62" s="86"/>
      <c r="I62" s="86"/>
      <c r="J62" s="79"/>
      <c r="K62" s="79"/>
    </row>
    <row r="63" spans="1:11">
      <c r="A63" s="95" t="s">
        <v>190</v>
      </c>
      <c r="B63" s="84" t="s">
        <v>191</v>
      </c>
      <c r="C63" s="80"/>
      <c r="E63" s="91"/>
      <c r="F63" s="79"/>
      <c r="G63" s="86"/>
      <c r="H63" s="86"/>
      <c r="I63" s="86"/>
      <c r="J63" s="79"/>
      <c r="K63" s="79"/>
    </row>
    <row r="64" spans="1:11">
      <c r="A64" s="83" t="s">
        <v>192</v>
      </c>
      <c r="B64" s="84" t="s">
        <v>193</v>
      </c>
      <c r="C64" s="80"/>
      <c r="D64" s="80"/>
      <c r="E64" s="91"/>
      <c r="F64" s="79"/>
      <c r="G64" s="86"/>
      <c r="H64" s="86"/>
      <c r="I64" s="86"/>
      <c r="J64" s="79"/>
      <c r="K64" s="79"/>
    </row>
    <row r="65" spans="1:11">
      <c r="A65" s="94" t="s">
        <v>194</v>
      </c>
      <c r="B65" s="84" t="s">
        <v>195</v>
      </c>
      <c r="C65" s="80"/>
      <c r="D65" s="80"/>
      <c r="E65" s="91"/>
      <c r="F65" s="79"/>
      <c r="G65" s="86"/>
      <c r="H65" s="86"/>
      <c r="I65" s="86"/>
      <c r="J65" s="79"/>
      <c r="K65" s="79"/>
    </row>
    <row r="66" spans="1:11">
      <c r="A66" s="83" t="s">
        <v>196</v>
      </c>
      <c r="B66" s="84" t="s">
        <v>110</v>
      </c>
      <c r="C66" s="80"/>
      <c r="D66" s="80"/>
      <c r="E66" s="91"/>
      <c r="F66" s="79"/>
      <c r="G66" s="86"/>
      <c r="H66" s="86"/>
      <c r="I66" s="86"/>
      <c r="J66" s="79"/>
      <c r="K66" s="79"/>
    </row>
    <row r="67" spans="1:11">
      <c r="A67" s="83" t="s">
        <v>197</v>
      </c>
      <c r="B67" s="84" t="s">
        <v>198</v>
      </c>
      <c r="C67" s="80"/>
      <c r="D67" s="80"/>
      <c r="E67" s="91"/>
      <c r="F67" s="79"/>
      <c r="G67" s="86"/>
      <c r="H67" s="86"/>
      <c r="I67" s="86"/>
      <c r="J67" s="79"/>
      <c r="K67" s="79"/>
    </row>
    <row r="68" spans="1:11">
      <c r="A68" s="83" t="s">
        <v>199</v>
      </c>
      <c r="B68" s="84" t="s">
        <v>200</v>
      </c>
      <c r="C68" s="80"/>
      <c r="D68" s="80"/>
      <c r="E68" s="91"/>
      <c r="F68" s="79"/>
      <c r="G68" s="86"/>
      <c r="H68" s="86"/>
      <c r="I68" s="86"/>
      <c r="J68" s="79"/>
      <c r="K68" s="79"/>
    </row>
    <row r="69" spans="1:11">
      <c r="A69" s="83" t="s">
        <v>201</v>
      </c>
      <c r="B69" s="84" t="s">
        <v>110</v>
      </c>
      <c r="C69" s="80"/>
      <c r="D69" s="80"/>
      <c r="E69" s="91"/>
      <c r="F69" s="79"/>
      <c r="G69" s="86"/>
      <c r="H69" s="86"/>
      <c r="I69" s="86"/>
      <c r="J69" s="79"/>
      <c r="K69" s="79"/>
    </row>
    <row r="70" spans="1:11">
      <c r="A70" s="83" t="s">
        <v>202</v>
      </c>
      <c r="B70" s="84" t="s">
        <v>110</v>
      </c>
      <c r="C70" s="80"/>
      <c r="D70" s="80"/>
      <c r="E70" s="91"/>
      <c r="F70" s="79"/>
      <c r="G70" s="86"/>
      <c r="H70" s="86"/>
      <c r="I70" s="86"/>
      <c r="J70" s="79"/>
      <c r="K70" s="79"/>
    </row>
    <row r="71" spans="1:11">
      <c r="A71" s="83" t="s">
        <v>203</v>
      </c>
      <c r="B71" s="84" t="s">
        <v>204</v>
      </c>
      <c r="C71" s="80"/>
      <c r="D71" s="80"/>
      <c r="E71" s="91"/>
      <c r="F71" s="79"/>
      <c r="G71" s="86"/>
      <c r="H71" s="86"/>
      <c r="I71" s="86"/>
      <c r="J71" s="79"/>
      <c r="K71" s="79"/>
    </row>
    <row r="72" spans="1:11">
      <c r="A72" s="83" t="s">
        <v>205</v>
      </c>
      <c r="B72" s="84" t="s">
        <v>110</v>
      </c>
      <c r="C72" s="80"/>
      <c r="D72" s="80"/>
      <c r="E72" s="91"/>
      <c r="F72" s="79"/>
      <c r="G72" s="86"/>
      <c r="H72" s="86"/>
      <c r="I72" s="86"/>
      <c r="J72" s="79"/>
      <c r="K72" s="79"/>
    </row>
    <row r="73" spans="1:11">
      <c r="A73" s="83" t="s">
        <v>206</v>
      </c>
      <c r="B73" s="84" t="s">
        <v>207</v>
      </c>
      <c r="C73" s="80"/>
      <c r="D73" s="80"/>
      <c r="E73" s="91"/>
      <c r="F73" s="79"/>
      <c r="G73" s="86"/>
      <c r="H73" s="86"/>
      <c r="I73" s="86"/>
      <c r="J73" s="79"/>
      <c r="K73" s="79"/>
    </row>
    <row r="74" spans="1:11">
      <c r="A74" s="83" t="s">
        <v>208</v>
      </c>
      <c r="B74" s="84" t="s">
        <v>209</v>
      </c>
      <c r="C74" s="80"/>
      <c r="D74" s="80"/>
      <c r="E74" s="91"/>
      <c r="F74" s="79"/>
      <c r="G74" s="86"/>
      <c r="H74" s="86"/>
      <c r="I74" s="86"/>
      <c r="J74" s="79"/>
      <c r="K74" s="79"/>
    </row>
    <row r="75" spans="1:11">
      <c r="A75" s="83" t="s">
        <v>210</v>
      </c>
      <c r="B75" s="84" t="s">
        <v>110</v>
      </c>
      <c r="C75" s="80"/>
      <c r="D75" s="80"/>
      <c r="E75" s="91"/>
      <c r="F75" s="79"/>
      <c r="G75" s="86"/>
      <c r="H75" s="86"/>
      <c r="I75" s="86"/>
      <c r="J75" s="79"/>
      <c r="K75" s="79"/>
    </row>
    <row r="76" spans="1:11">
      <c r="A76" s="83" t="s">
        <v>211</v>
      </c>
      <c r="B76" s="84" t="s">
        <v>212</v>
      </c>
      <c r="C76" s="80"/>
      <c r="D76" s="80"/>
      <c r="E76" s="91"/>
      <c r="F76" s="79"/>
      <c r="G76" s="86"/>
      <c r="H76" s="86"/>
      <c r="I76" s="86"/>
      <c r="J76" s="79"/>
      <c r="K76" s="79"/>
    </row>
    <row r="77" spans="1:11">
      <c r="A77" s="83" t="s">
        <v>213</v>
      </c>
      <c r="B77" s="84" t="s">
        <v>214</v>
      </c>
      <c r="C77" s="80"/>
      <c r="D77" s="80"/>
      <c r="E77" s="91"/>
      <c r="F77" s="79"/>
      <c r="G77" s="86"/>
      <c r="H77" s="86"/>
      <c r="I77" s="86"/>
      <c r="J77" s="79"/>
      <c r="K77" s="79"/>
    </row>
    <row r="78" spans="1:11">
      <c r="A78" s="83" t="s">
        <v>215</v>
      </c>
      <c r="B78" s="84" t="s">
        <v>216</v>
      </c>
      <c r="C78" s="80"/>
      <c r="D78" s="80"/>
      <c r="E78" s="91"/>
      <c r="F78" s="79"/>
      <c r="G78" s="86"/>
      <c r="H78" s="86"/>
      <c r="I78" s="86"/>
      <c r="J78" s="79"/>
      <c r="K78" s="79"/>
    </row>
    <row r="79" spans="1:11">
      <c r="A79" s="83" t="s">
        <v>217</v>
      </c>
      <c r="B79" s="84" t="s">
        <v>218</v>
      </c>
      <c r="C79" s="80"/>
      <c r="D79" s="80"/>
      <c r="E79" s="91"/>
      <c r="F79" s="79"/>
      <c r="G79" s="86"/>
      <c r="H79" s="86"/>
      <c r="I79" s="86"/>
      <c r="J79" s="79"/>
      <c r="K79" s="79"/>
    </row>
    <row r="80" spans="1:11">
      <c r="A80" s="83" t="s">
        <v>219</v>
      </c>
      <c r="B80" s="84" t="s">
        <v>220</v>
      </c>
      <c r="C80" s="80"/>
      <c r="E80" s="91"/>
      <c r="F80" s="79"/>
      <c r="G80" s="86"/>
      <c r="H80" s="86"/>
      <c r="I80" s="86"/>
      <c r="J80" s="79"/>
      <c r="K80" s="79"/>
    </row>
    <row r="81" spans="1:11">
      <c r="A81" s="83" t="s">
        <v>221</v>
      </c>
      <c r="B81" s="84" t="s">
        <v>222</v>
      </c>
      <c r="C81" s="80"/>
      <c r="E81" s="91"/>
      <c r="F81" s="79"/>
      <c r="G81" s="86"/>
      <c r="H81" s="86"/>
      <c r="I81" s="86"/>
      <c r="J81" s="79"/>
      <c r="K81" s="79"/>
    </row>
    <row r="82" spans="1:11">
      <c r="A82" s="83" t="s">
        <v>223</v>
      </c>
      <c r="B82" s="84" t="s">
        <v>224</v>
      </c>
      <c r="C82" s="80"/>
      <c r="E82" s="91"/>
      <c r="F82" s="79"/>
      <c r="G82" s="86"/>
      <c r="H82" s="86"/>
      <c r="I82" s="86"/>
      <c r="J82" s="79"/>
      <c r="K82" s="79"/>
    </row>
    <row r="83" spans="1:11">
      <c r="A83" s="83" t="s">
        <v>225</v>
      </c>
      <c r="B83" s="84" t="s">
        <v>226</v>
      </c>
      <c r="C83" s="80"/>
      <c r="E83" s="91"/>
      <c r="F83" s="79"/>
      <c r="G83" s="86"/>
      <c r="H83" s="86"/>
      <c r="I83" s="86"/>
      <c r="J83" s="79"/>
      <c r="K83" s="79"/>
    </row>
    <row r="84" spans="1:11">
      <c r="A84" s="83" t="s">
        <v>227</v>
      </c>
      <c r="B84" s="84" t="s">
        <v>228</v>
      </c>
      <c r="C84" s="80"/>
      <c r="E84" s="91"/>
      <c r="F84" s="79"/>
      <c r="G84" s="86"/>
      <c r="H84" s="86"/>
      <c r="I84" s="86"/>
      <c r="J84" s="79"/>
      <c r="K84" s="79"/>
    </row>
    <row r="85" spans="1:11">
      <c r="A85" s="83" t="s">
        <v>86</v>
      </c>
      <c r="B85" s="84" t="s">
        <v>87</v>
      </c>
      <c r="C85" s="80"/>
      <c r="E85" s="91"/>
      <c r="F85" s="79"/>
      <c r="G85" s="86"/>
      <c r="H85" s="86"/>
      <c r="I85" s="86"/>
      <c r="J85" s="79"/>
      <c r="K85" s="79"/>
    </row>
    <row r="86" spans="1:11">
      <c r="A86" s="83" t="s">
        <v>229</v>
      </c>
      <c r="B86" s="84" t="s">
        <v>230</v>
      </c>
      <c r="C86" s="80"/>
      <c r="E86" s="91"/>
      <c r="F86" s="79"/>
      <c r="G86" s="86"/>
      <c r="H86" s="86"/>
      <c r="I86" s="86"/>
      <c r="J86" s="79"/>
      <c r="K86" s="79"/>
    </row>
    <row r="87" spans="1:11">
      <c r="A87" s="83" t="s">
        <v>231</v>
      </c>
      <c r="B87" s="84" t="s">
        <v>232</v>
      </c>
      <c r="C87" s="80"/>
      <c r="E87" s="91"/>
      <c r="F87" s="79"/>
      <c r="G87" s="86"/>
      <c r="H87" s="86"/>
      <c r="I87" s="86"/>
      <c r="J87" s="79"/>
      <c r="K87" s="79"/>
    </row>
    <row r="88" spans="1:11">
      <c r="A88" s="83" t="s">
        <v>233</v>
      </c>
      <c r="B88" s="84" t="s">
        <v>234</v>
      </c>
      <c r="C88" s="80"/>
      <c r="E88" s="91"/>
      <c r="F88" s="79"/>
      <c r="G88" s="86"/>
      <c r="H88" s="86"/>
      <c r="I88" s="86"/>
      <c r="J88" s="79"/>
      <c r="K88" s="79"/>
    </row>
    <row r="89" spans="1:11">
      <c r="A89" s="83" t="s">
        <v>235</v>
      </c>
      <c r="B89" s="84" t="s">
        <v>110</v>
      </c>
      <c r="C89" s="80"/>
      <c r="E89" s="91"/>
      <c r="F89" s="79"/>
      <c r="G89" s="86"/>
      <c r="H89" s="86"/>
      <c r="I89" s="86"/>
      <c r="J89" s="79"/>
      <c r="K89" s="79"/>
    </row>
    <row r="90" spans="1:11">
      <c r="A90" s="83" t="s">
        <v>236</v>
      </c>
      <c r="B90" s="84" t="s">
        <v>237</v>
      </c>
      <c r="C90" s="80"/>
      <c r="E90" s="91"/>
      <c r="F90" s="79"/>
      <c r="G90" s="86"/>
      <c r="H90" s="86"/>
      <c r="I90" s="86"/>
      <c r="J90" s="79"/>
      <c r="K90" s="79"/>
    </row>
    <row r="91" spans="1:11">
      <c r="A91" s="83" t="s">
        <v>238</v>
      </c>
      <c r="B91" s="84" t="s">
        <v>110</v>
      </c>
      <c r="C91" s="80"/>
      <c r="E91" s="91"/>
      <c r="F91" s="79"/>
      <c r="G91" s="86"/>
      <c r="H91" s="86"/>
      <c r="I91" s="86"/>
      <c r="J91" s="79"/>
      <c r="K91" s="79"/>
    </row>
    <row r="92" spans="1:11">
      <c r="A92" s="83" t="s">
        <v>239</v>
      </c>
      <c r="B92" s="84" t="s">
        <v>240</v>
      </c>
      <c r="C92" s="80"/>
      <c r="E92" s="91"/>
      <c r="F92" s="79"/>
      <c r="G92" s="86"/>
      <c r="H92" s="86"/>
      <c r="I92" s="86"/>
      <c r="J92" s="79"/>
      <c r="K92" s="79"/>
    </row>
    <row r="93" spans="1:11">
      <c r="A93" s="83" t="s">
        <v>241</v>
      </c>
      <c r="B93" s="84" t="s">
        <v>242</v>
      </c>
      <c r="C93" s="80"/>
      <c r="E93" s="91"/>
      <c r="F93" s="79"/>
      <c r="G93" s="86"/>
      <c r="H93" s="86"/>
      <c r="I93" s="86"/>
      <c r="J93" s="79"/>
      <c r="K93" s="79"/>
    </row>
    <row r="94" spans="1:11">
      <c r="A94" s="83" t="s">
        <v>243</v>
      </c>
      <c r="B94" s="84" t="s">
        <v>244</v>
      </c>
      <c r="C94" s="80"/>
      <c r="E94" s="91"/>
      <c r="F94" s="79"/>
      <c r="G94" s="86"/>
      <c r="H94" s="86"/>
      <c r="I94" s="86"/>
      <c r="J94" s="79"/>
      <c r="K94" s="79"/>
    </row>
    <row r="95" spans="1:11">
      <c r="A95" s="83" t="s">
        <v>245</v>
      </c>
      <c r="B95" s="84" t="s">
        <v>246</v>
      </c>
      <c r="C95" s="80"/>
      <c r="E95" s="91"/>
      <c r="F95" s="79"/>
      <c r="G95" s="86"/>
      <c r="H95" s="86"/>
      <c r="I95" s="86"/>
      <c r="J95" s="79"/>
      <c r="K95" s="79"/>
    </row>
    <row r="96" spans="1:11">
      <c r="A96" s="83" t="s">
        <v>84</v>
      </c>
      <c r="B96" s="84" t="s">
        <v>85</v>
      </c>
      <c r="C96" s="80"/>
      <c r="D96" s="80"/>
      <c r="E96" s="91"/>
      <c r="F96" s="79"/>
      <c r="G96" s="86"/>
      <c r="H96" s="86"/>
      <c r="I96" s="86"/>
      <c r="J96" s="79"/>
      <c r="K96" s="79"/>
    </row>
    <row r="97" spans="1:11">
      <c r="A97" s="83" t="s">
        <v>247</v>
      </c>
      <c r="B97" s="84" t="s">
        <v>110</v>
      </c>
      <c r="C97" s="80"/>
      <c r="D97" s="80"/>
      <c r="E97" s="91"/>
      <c r="F97" s="79"/>
      <c r="G97" s="86"/>
      <c r="H97" s="86"/>
      <c r="I97" s="86"/>
      <c r="J97" s="79"/>
      <c r="K97" s="79"/>
    </row>
    <row r="98" spans="1:11">
      <c r="A98" s="83" t="s">
        <v>248</v>
      </c>
      <c r="B98" s="84" t="s">
        <v>249</v>
      </c>
      <c r="C98" s="80"/>
      <c r="D98" s="80"/>
      <c r="E98" s="91"/>
      <c r="F98" s="79"/>
      <c r="G98" s="86"/>
      <c r="H98" s="86"/>
      <c r="I98" s="86"/>
      <c r="J98" s="79"/>
      <c r="K98" s="79"/>
    </row>
    <row r="99" spans="1:11">
      <c r="A99" s="94" t="s">
        <v>250</v>
      </c>
      <c r="B99" s="84" t="s">
        <v>251</v>
      </c>
      <c r="C99" s="80"/>
      <c r="D99" s="80"/>
      <c r="E99" s="91"/>
      <c r="F99" s="79"/>
      <c r="G99" s="86"/>
      <c r="H99" s="86"/>
      <c r="I99" s="86"/>
      <c r="J99" s="79"/>
      <c r="K99" s="79"/>
    </row>
    <row r="100" spans="1:11">
      <c r="A100" s="83" t="s">
        <v>252</v>
      </c>
      <c r="B100" s="84" t="s">
        <v>253</v>
      </c>
      <c r="C100" s="80"/>
      <c r="D100" s="80"/>
      <c r="E100" s="91"/>
      <c r="F100" s="79"/>
      <c r="G100" s="86"/>
      <c r="H100" s="86"/>
      <c r="I100" s="86"/>
      <c r="J100" s="79"/>
      <c r="K100" s="79"/>
    </row>
    <row r="101" spans="1:11">
      <c r="A101" s="83" t="s">
        <v>254</v>
      </c>
      <c r="B101" s="84" t="s">
        <v>255</v>
      </c>
      <c r="C101" s="80"/>
      <c r="D101" s="80"/>
      <c r="E101" s="91"/>
      <c r="F101" s="79"/>
      <c r="G101" s="86"/>
      <c r="H101" s="86"/>
      <c r="I101" s="86"/>
      <c r="J101" s="79"/>
      <c r="K101" s="79"/>
    </row>
    <row r="102" spans="1:11">
      <c r="A102" s="83" t="s">
        <v>256</v>
      </c>
      <c r="B102" s="84" t="s">
        <v>257</v>
      </c>
      <c r="C102" s="80"/>
      <c r="D102" s="80"/>
      <c r="E102" s="91"/>
      <c r="F102" s="79"/>
      <c r="G102" s="86"/>
      <c r="H102" s="86"/>
      <c r="I102" s="86"/>
      <c r="J102" s="79"/>
      <c r="K102" s="79"/>
    </row>
    <row r="103" spans="1:11">
      <c r="A103" s="83" t="s">
        <v>258</v>
      </c>
      <c r="B103" s="84" t="s">
        <v>259</v>
      </c>
      <c r="C103" s="80"/>
      <c r="D103" s="80"/>
      <c r="E103" s="91"/>
      <c r="F103" s="79"/>
      <c r="G103" s="86"/>
      <c r="H103" s="86"/>
      <c r="I103" s="86"/>
      <c r="J103" s="79"/>
      <c r="K103" s="79"/>
    </row>
    <row r="104" spans="1:11">
      <c r="A104" s="83" t="s">
        <v>260</v>
      </c>
      <c r="B104" s="84" t="s">
        <v>261</v>
      </c>
      <c r="C104" s="80"/>
      <c r="D104" s="80"/>
      <c r="E104" s="91"/>
      <c r="F104" s="79"/>
      <c r="G104" s="86"/>
      <c r="H104" s="86"/>
      <c r="I104" s="86"/>
      <c r="J104" s="79"/>
      <c r="K104" s="79"/>
    </row>
    <row r="105" spans="1:11">
      <c r="A105" s="83" t="s">
        <v>262</v>
      </c>
      <c r="B105" s="84" t="s">
        <v>263</v>
      </c>
      <c r="C105" s="80"/>
      <c r="D105" s="80"/>
      <c r="E105" s="91"/>
      <c r="F105" s="79"/>
      <c r="G105" s="86"/>
      <c r="H105" s="86"/>
      <c r="I105" s="86"/>
      <c r="J105" s="79"/>
      <c r="K105" s="79"/>
    </row>
    <row r="106" spans="1:11">
      <c r="A106" s="83" t="s">
        <v>264</v>
      </c>
      <c r="B106" s="84" t="s">
        <v>265</v>
      </c>
      <c r="C106" s="80"/>
      <c r="D106" s="80"/>
      <c r="E106" s="91"/>
      <c r="F106" s="79"/>
      <c r="G106" s="86"/>
      <c r="H106" s="86"/>
      <c r="I106" s="86"/>
      <c r="J106" s="79"/>
      <c r="K106" s="79"/>
    </row>
    <row r="107" spans="1:11">
      <c r="A107" s="83" t="s">
        <v>266</v>
      </c>
      <c r="B107" s="84" t="s">
        <v>110</v>
      </c>
      <c r="C107" s="80"/>
      <c r="D107" s="80"/>
      <c r="E107" s="91"/>
      <c r="F107" s="79"/>
      <c r="G107" s="86"/>
      <c r="H107" s="86"/>
      <c r="I107" s="86"/>
      <c r="J107" s="79"/>
      <c r="K107" s="79"/>
    </row>
    <row r="108" spans="1:11">
      <c r="A108" s="83" t="s">
        <v>267</v>
      </c>
      <c r="B108" s="84" t="s">
        <v>268</v>
      </c>
      <c r="C108" s="80"/>
      <c r="D108" s="80"/>
      <c r="E108" s="91"/>
      <c r="F108" s="79"/>
      <c r="G108" s="86"/>
      <c r="H108" s="86"/>
      <c r="I108" s="86"/>
      <c r="J108" s="79"/>
      <c r="K108" s="79"/>
    </row>
    <row r="109" spans="1:11" s="96" customFormat="1" ht="11.4">
      <c r="A109" s="83" t="s">
        <v>269</v>
      </c>
      <c r="B109" s="84" t="s">
        <v>270</v>
      </c>
      <c r="C109" s="80"/>
      <c r="D109" s="80"/>
      <c r="E109" s="80"/>
      <c r="F109" s="80"/>
      <c r="G109" s="80"/>
      <c r="H109" s="80"/>
      <c r="I109" s="80"/>
      <c r="J109" s="80"/>
      <c r="K109" s="80"/>
    </row>
    <row r="110" spans="1:11">
      <c r="A110" s="94" t="s">
        <v>271</v>
      </c>
      <c r="B110" s="84" t="s">
        <v>272</v>
      </c>
      <c r="C110" s="80"/>
      <c r="D110" s="80"/>
      <c r="E110" s="91"/>
      <c r="F110" s="79"/>
      <c r="G110" s="86"/>
      <c r="H110" s="86"/>
      <c r="I110" s="86"/>
      <c r="J110" s="79"/>
      <c r="K110" s="79"/>
    </row>
    <row r="111" spans="1:11">
      <c r="A111" s="83" t="s">
        <v>273</v>
      </c>
      <c r="B111" s="84" t="s">
        <v>274</v>
      </c>
      <c r="C111" s="80"/>
      <c r="D111" s="80"/>
      <c r="E111" s="91"/>
      <c r="F111" s="79"/>
      <c r="G111" s="86"/>
      <c r="H111" s="86"/>
      <c r="I111" s="86"/>
      <c r="J111" s="79"/>
      <c r="K111" s="79"/>
    </row>
    <row r="112" spans="1:11">
      <c r="A112" s="83" t="s">
        <v>275</v>
      </c>
      <c r="B112" s="84" t="s">
        <v>276</v>
      </c>
      <c r="C112" s="80"/>
      <c r="D112" s="80"/>
      <c r="E112" s="91"/>
      <c r="F112" s="79"/>
      <c r="G112" s="86"/>
      <c r="H112" s="86"/>
      <c r="I112" s="86"/>
      <c r="J112" s="79"/>
      <c r="K112" s="79"/>
    </row>
    <row r="113" spans="1:11">
      <c r="A113" s="83" t="s">
        <v>277</v>
      </c>
      <c r="B113" s="84" t="s">
        <v>278</v>
      </c>
      <c r="C113" s="80"/>
      <c r="E113" s="91"/>
      <c r="F113" s="79"/>
      <c r="G113" s="86"/>
      <c r="H113" s="86"/>
      <c r="I113" s="86"/>
      <c r="J113" s="79"/>
      <c r="K113" s="79"/>
    </row>
    <row r="114" spans="1:11">
      <c r="A114" s="83" t="s">
        <v>279</v>
      </c>
      <c r="B114" s="83" t="s">
        <v>280</v>
      </c>
      <c r="C114" s="80"/>
      <c r="E114" s="91"/>
      <c r="F114" s="79"/>
      <c r="G114" s="86"/>
      <c r="H114" s="86"/>
      <c r="I114" s="86"/>
      <c r="J114" s="79"/>
      <c r="K114" s="79"/>
    </row>
    <row r="115" spans="1:11">
      <c r="A115" s="83" t="s">
        <v>281</v>
      </c>
      <c r="B115" s="84" t="s">
        <v>110</v>
      </c>
      <c r="C115" s="80"/>
      <c r="E115" s="91"/>
      <c r="F115" s="79"/>
      <c r="G115" s="86"/>
      <c r="H115" s="86"/>
      <c r="I115" s="86"/>
      <c r="J115" s="79"/>
      <c r="K115" s="79"/>
    </row>
    <row r="116" spans="1:11">
      <c r="A116" s="83" t="s">
        <v>282</v>
      </c>
      <c r="B116" s="84" t="s">
        <v>283</v>
      </c>
      <c r="C116" s="80"/>
      <c r="E116" s="91"/>
      <c r="F116" s="79"/>
      <c r="G116" s="86"/>
      <c r="H116" s="86"/>
      <c r="I116" s="86"/>
      <c r="J116" s="79"/>
      <c r="K116" s="79"/>
    </row>
    <row r="117" spans="1:11">
      <c r="A117" s="83" t="s">
        <v>284</v>
      </c>
      <c r="B117" s="84" t="s">
        <v>285</v>
      </c>
      <c r="C117" s="80"/>
      <c r="E117" s="91"/>
      <c r="F117" s="79"/>
      <c r="G117" s="86"/>
      <c r="H117" s="86"/>
      <c r="I117" s="86"/>
      <c r="J117" s="79"/>
      <c r="K117" s="79"/>
    </row>
    <row r="118" spans="1:11">
      <c r="A118" s="83" t="s">
        <v>286</v>
      </c>
      <c r="B118" s="84" t="s">
        <v>287</v>
      </c>
      <c r="C118" s="80"/>
      <c r="E118" s="91"/>
      <c r="F118" s="79"/>
      <c r="G118" s="86"/>
      <c r="H118" s="86"/>
      <c r="I118" s="86"/>
      <c r="J118" s="79"/>
      <c r="K118" s="79"/>
    </row>
    <row r="119" spans="1:11">
      <c r="A119" s="83" t="s">
        <v>288</v>
      </c>
      <c r="B119" s="84" t="s">
        <v>289</v>
      </c>
      <c r="C119" s="80"/>
      <c r="E119" s="91"/>
      <c r="F119" s="79"/>
      <c r="G119" s="86"/>
      <c r="H119" s="86"/>
      <c r="I119" s="86"/>
      <c r="J119" s="79"/>
      <c r="K119" s="79"/>
    </row>
    <row r="120" spans="1:11">
      <c r="A120" s="83" t="s">
        <v>290</v>
      </c>
      <c r="B120" s="84" t="s">
        <v>291</v>
      </c>
      <c r="C120" s="80"/>
      <c r="E120" s="91"/>
      <c r="F120" s="79"/>
      <c r="G120" s="86"/>
      <c r="H120" s="86"/>
      <c r="I120" s="86"/>
      <c r="J120" s="79"/>
      <c r="K120" s="79"/>
    </row>
    <row r="121" spans="1:11">
      <c r="A121" s="83" t="s">
        <v>292</v>
      </c>
      <c r="B121" s="84" t="s">
        <v>293</v>
      </c>
      <c r="C121" s="80"/>
      <c r="E121" s="91"/>
      <c r="F121" s="79"/>
      <c r="G121" s="86"/>
      <c r="H121" s="86"/>
      <c r="I121" s="86"/>
      <c r="J121" s="79"/>
      <c r="K121" s="79"/>
    </row>
    <row r="122" spans="1:11">
      <c r="A122" s="83" t="s">
        <v>294</v>
      </c>
      <c r="B122" s="84" t="s">
        <v>295</v>
      </c>
      <c r="C122" s="80"/>
      <c r="E122" s="91"/>
      <c r="F122" s="79"/>
      <c r="G122" s="86"/>
      <c r="H122" s="86"/>
      <c r="I122" s="86"/>
      <c r="J122" s="79"/>
      <c r="K122" s="79"/>
    </row>
    <row r="123" spans="1:11">
      <c r="A123" s="83" t="s">
        <v>296</v>
      </c>
      <c r="B123" s="84" t="s">
        <v>297</v>
      </c>
      <c r="C123" s="80"/>
      <c r="E123" s="91"/>
      <c r="F123" s="79"/>
      <c r="G123" s="86"/>
      <c r="H123" s="86"/>
      <c r="I123" s="86"/>
      <c r="J123" s="79"/>
      <c r="K123" s="79"/>
    </row>
    <row r="124" spans="1:11">
      <c r="A124" s="83" t="s">
        <v>298</v>
      </c>
      <c r="B124" s="84" t="s">
        <v>299</v>
      </c>
      <c r="C124" s="80"/>
      <c r="E124" s="91"/>
      <c r="F124" s="79"/>
      <c r="G124" s="86"/>
      <c r="H124" s="86"/>
      <c r="I124" s="86"/>
      <c r="J124" s="79"/>
      <c r="K124" s="79"/>
    </row>
    <row r="125" spans="1:11">
      <c r="A125" s="83" t="s">
        <v>300</v>
      </c>
      <c r="B125" s="84" t="s">
        <v>301</v>
      </c>
      <c r="C125" s="80"/>
      <c r="E125" s="91"/>
      <c r="F125" s="79"/>
      <c r="G125" s="86"/>
      <c r="H125" s="86"/>
      <c r="I125" s="86"/>
      <c r="J125" s="79"/>
      <c r="K125" s="79"/>
    </row>
    <row r="126" spans="1:11">
      <c r="A126" s="83" t="s">
        <v>302</v>
      </c>
      <c r="B126" s="84" t="s">
        <v>303</v>
      </c>
      <c r="C126" s="80"/>
      <c r="E126" s="91"/>
      <c r="F126" s="79"/>
      <c r="G126" s="86"/>
      <c r="H126" s="86"/>
      <c r="I126" s="86"/>
      <c r="J126" s="79"/>
      <c r="K126" s="79"/>
    </row>
    <row r="127" spans="1:11">
      <c r="A127" s="83" t="s">
        <v>304</v>
      </c>
      <c r="B127" s="84" t="s">
        <v>110</v>
      </c>
      <c r="C127" s="80"/>
      <c r="E127" s="91"/>
      <c r="F127" s="79"/>
      <c r="G127" s="86"/>
      <c r="H127" s="86"/>
      <c r="I127" s="86"/>
      <c r="J127" s="79"/>
      <c r="K127" s="79"/>
    </row>
    <row r="128" spans="1:11">
      <c r="A128" s="83" t="s">
        <v>305</v>
      </c>
      <c r="B128" s="84" t="s">
        <v>306</v>
      </c>
      <c r="C128" s="80"/>
      <c r="E128" s="91"/>
      <c r="F128" s="79"/>
      <c r="G128" s="86"/>
      <c r="H128" s="86"/>
      <c r="I128" s="86"/>
      <c r="J128" s="79"/>
      <c r="K128" s="79"/>
    </row>
    <row r="129" spans="1:11">
      <c r="A129" s="83" t="s">
        <v>307</v>
      </c>
      <c r="B129" s="84" t="s">
        <v>308</v>
      </c>
      <c r="C129" s="80"/>
      <c r="E129" s="91"/>
      <c r="F129" s="79"/>
      <c r="G129" s="86"/>
      <c r="H129" s="86"/>
      <c r="I129" s="86"/>
      <c r="J129" s="79"/>
      <c r="K129" s="79"/>
    </row>
    <row r="130" spans="1:11">
      <c r="A130" s="83" t="s">
        <v>309</v>
      </c>
      <c r="B130" s="84" t="s">
        <v>310</v>
      </c>
      <c r="C130" s="80"/>
      <c r="E130" s="91"/>
      <c r="F130" s="79"/>
      <c r="G130" s="86"/>
      <c r="H130" s="86"/>
      <c r="I130" s="86"/>
      <c r="J130" s="79"/>
      <c r="K130" s="79"/>
    </row>
    <row r="131" spans="1:11">
      <c r="A131" s="83" t="s">
        <v>311</v>
      </c>
      <c r="B131" s="84" t="s">
        <v>312</v>
      </c>
      <c r="C131" s="80"/>
      <c r="E131" s="91"/>
      <c r="F131" s="79"/>
      <c r="G131" s="86"/>
      <c r="H131" s="86"/>
      <c r="I131" s="86"/>
      <c r="J131" s="79"/>
      <c r="K131" s="79"/>
    </row>
    <row r="132" spans="1:11">
      <c r="A132" s="83" t="s">
        <v>313</v>
      </c>
      <c r="B132" s="84" t="s">
        <v>314</v>
      </c>
      <c r="C132" s="80"/>
      <c r="E132" s="91"/>
      <c r="F132" s="79"/>
      <c r="G132" s="86"/>
      <c r="H132" s="86"/>
      <c r="I132" s="86"/>
      <c r="J132" s="79"/>
      <c r="K132" s="79"/>
    </row>
    <row r="133" spans="1:11">
      <c r="A133" s="83" t="s">
        <v>315</v>
      </c>
      <c r="B133" s="84" t="s">
        <v>316</v>
      </c>
      <c r="C133" s="80"/>
      <c r="E133" s="91"/>
      <c r="F133" s="79"/>
      <c r="G133" s="86"/>
      <c r="H133" s="86"/>
      <c r="I133" s="86"/>
      <c r="J133" s="79"/>
      <c r="K133" s="79"/>
    </row>
    <row r="134" spans="1:11">
      <c r="A134" s="83" t="s">
        <v>317</v>
      </c>
      <c r="B134" s="84" t="s">
        <v>318</v>
      </c>
      <c r="C134" s="80"/>
      <c r="E134" s="91"/>
      <c r="F134" s="79"/>
      <c r="G134" s="86"/>
      <c r="H134" s="86"/>
      <c r="I134" s="86"/>
      <c r="J134" s="79"/>
      <c r="K134" s="79"/>
    </row>
    <row r="135" spans="1:11">
      <c r="A135" s="83" t="s">
        <v>319</v>
      </c>
      <c r="B135" s="84" t="s">
        <v>320</v>
      </c>
      <c r="C135" s="80"/>
      <c r="E135" s="91"/>
      <c r="F135" s="79"/>
      <c r="G135" s="86"/>
      <c r="H135" s="86"/>
      <c r="I135" s="86"/>
      <c r="J135" s="79"/>
      <c r="K135" s="79"/>
    </row>
    <row r="136" spans="1:11">
      <c r="A136" s="83" t="s">
        <v>321</v>
      </c>
      <c r="B136" s="84" t="s">
        <v>322</v>
      </c>
      <c r="C136" s="80"/>
      <c r="E136" s="91"/>
      <c r="F136" s="79"/>
      <c r="G136" s="86"/>
      <c r="H136" s="86"/>
      <c r="I136" s="86"/>
      <c r="J136" s="79"/>
      <c r="K136" s="79"/>
    </row>
    <row r="137" spans="1:11">
      <c r="A137" s="83" t="s">
        <v>323</v>
      </c>
      <c r="B137" s="84" t="s">
        <v>324</v>
      </c>
      <c r="C137" s="80"/>
      <c r="E137" s="91"/>
      <c r="F137" s="79"/>
      <c r="G137" s="86"/>
      <c r="H137" s="86"/>
      <c r="I137" s="86"/>
      <c r="J137" s="79"/>
      <c r="K137" s="79"/>
    </row>
    <row r="138" spans="1:11">
      <c r="A138" s="83" t="s">
        <v>325</v>
      </c>
      <c r="B138" s="84" t="s">
        <v>326</v>
      </c>
      <c r="C138" s="80"/>
      <c r="E138" s="91"/>
      <c r="F138" s="79"/>
      <c r="G138" s="86"/>
      <c r="H138" s="86"/>
      <c r="I138" s="86"/>
      <c r="J138" s="79"/>
      <c r="K138" s="79"/>
    </row>
    <row r="139" spans="1:11">
      <c r="A139" s="83" t="s">
        <v>327</v>
      </c>
      <c r="B139" s="84" t="s">
        <v>328</v>
      </c>
      <c r="C139" s="80"/>
      <c r="E139" s="91"/>
      <c r="F139" s="79"/>
      <c r="G139" s="86"/>
      <c r="H139" s="86"/>
      <c r="I139" s="86"/>
      <c r="J139" s="79"/>
      <c r="K139" s="79"/>
    </row>
    <row r="140" spans="1:11">
      <c r="A140" s="83" t="s">
        <v>329</v>
      </c>
      <c r="B140" s="84" t="s">
        <v>330</v>
      </c>
      <c r="C140" s="80"/>
      <c r="E140" s="91"/>
      <c r="F140" s="79"/>
      <c r="G140" s="86"/>
      <c r="H140" s="86"/>
      <c r="I140" s="86"/>
      <c r="J140" s="79"/>
      <c r="K140" s="79"/>
    </row>
    <row r="141" spans="1:11">
      <c r="A141" s="83" t="s">
        <v>331</v>
      </c>
      <c r="B141" s="84" t="s">
        <v>110</v>
      </c>
      <c r="C141" s="80"/>
      <c r="E141" s="91"/>
      <c r="F141" s="79"/>
      <c r="G141" s="86"/>
      <c r="H141" s="86"/>
      <c r="I141" s="86"/>
      <c r="J141" s="79"/>
      <c r="K141" s="79"/>
    </row>
    <row r="142" spans="1:11">
      <c r="A142" s="83" t="s">
        <v>332</v>
      </c>
      <c r="B142" s="84" t="s">
        <v>333</v>
      </c>
      <c r="C142" s="80"/>
      <c r="E142" s="91"/>
      <c r="F142" s="79"/>
      <c r="G142" s="86"/>
      <c r="H142" s="86"/>
      <c r="I142" s="86"/>
      <c r="J142" s="79"/>
      <c r="K142" s="79"/>
    </row>
    <row r="143" spans="1:11">
      <c r="A143" s="83" t="s">
        <v>334</v>
      </c>
      <c r="B143" s="84" t="s">
        <v>335</v>
      </c>
      <c r="C143" s="80"/>
      <c r="E143" s="91"/>
      <c r="F143" s="79"/>
      <c r="G143" s="86"/>
      <c r="H143" s="86"/>
      <c r="I143" s="86"/>
      <c r="J143" s="79"/>
      <c r="K143" s="79"/>
    </row>
    <row r="144" spans="1:11">
      <c r="A144" s="83" t="s">
        <v>336</v>
      </c>
      <c r="B144" s="84" t="s">
        <v>337</v>
      </c>
      <c r="C144" s="80"/>
      <c r="E144" s="91"/>
      <c r="F144" s="79"/>
      <c r="G144" s="86"/>
      <c r="H144" s="86"/>
      <c r="I144" s="86"/>
      <c r="J144" s="79"/>
      <c r="K144" s="79"/>
    </row>
    <row r="145" spans="1:11">
      <c r="A145" s="83" t="s">
        <v>338</v>
      </c>
      <c r="B145" s="84" t="s">
        <v>339</v>
      </c>
      <c r="C145" s="80"/>
      <c r="E145" s="91"/>
      <c r="F145" s="79"/>
      <c r="G145" s="86"/>
      <c r="H145" s="86"/>
      <c r="I145" s="86"/>
      <c r="J145" s="79"/>
      <c r="K145" s="79"/>
    </row>
    <row r="146" spans="1:11">
      <c r="A146" s="83" t="s">
        <v>340</v>
      </c>
      <c r="B146" s="84" t="s">
        <v>341</v>
      </c>
      <c r="C146" s="80"/>
      <c r="E146" s="91"/>
      <c r="F146" s="79"/>
      <c r="G146" s="86"/>
      <c r="H146" s="86"/>
      <c r="I146" s="86"/>
      <c r="J146" s="79"/>
      <c r="K146" s="79"/>
    </row>
    <row r="147" spans="1:11">
      <c r="A147" s="83" t="s">
        <v>342</v>
      </c>
      <c r="B147" s="84" t="s">
        <v>343</v>
      </c>
      <c r="C147" s="80"/>
      <c r="E147" s="91"/>
      <c r="F147" s="79"/>
      <c r="G147" s="86"/>
      <c r="H147" s="86"/>
      <c r="I147" s="86"/>
      <c r="J147" s="79"/>
      <c r="K147" s="79"/>
    </row>
    <row r="148" spans="1:11">
      <c r="A148" s="83" t="s">
        <v>344</v>
      </c>
      <c r="B148" s="84" t="s">
        <v>345</v>
      </c>
      <c r="C148" s="80"/>
      <c r="E148" s="91"/>
      <c r="F148" s="79"/>
      <c r="G148" s="86"/>
      <c r="H148" s="86"/>
      <c r="I148" s="86"/>
      <c r="J148" s="79"/>
      <c r="K148" s="79"/>
    </row>
    <row r="149" spans="1:11">
      <c r="A149" s="83" t="s">
        <v>346</v>
      </c>
      <c r="B149" s="84" t="s">
        <v>347</v>
      </c>
      <c r="C149" s="80"/>
      <c r="E149" s="91"/>
      <c r="F149" s="79"/>
      <c r="G149" s="86"/>
      <c r="H149" s="86"/>
      <c r="I149" s="86"/>
      <c r="J149" s="79"/>
      <c r="K149" s="79"/>
    </row>
    <row r="150" spans="1:11">
      <c r="A150" s="83" t="s">
        <v>348</v>
      </c>
      <c r="B150" s="84" t="s">
        <v>349</v>
      </c>
      <c r="C150" s="80"/>
      <c r="E150" s="91"/>
      <c r="F150" s="79"/>
      <c r="G150" s="86"/>
      <c r="H150" s="86"/>
      <c r="I150" s="86"/>
      <c r="J150" s="79"/>
      <c r="K150" s="79"/>
    </row>
    <row r="151" spans="1:11">
      <c r="A151" s="83" t="s">
        <v>350</v>
      </c>
      <c r="B151" s="84" t="s">
        <v>351</v>
      </c>
      <c r="C151" s="80"/>
      <c r="E151" s="91"/>
      <c r="F151" s="79"/>
      <c r="G151" s="86"/>
      <c r="H151" s="86"/>
      <c r="I151" s="86"/>
      <c r="J151" s="79"/>
      <c r="K151" s="79"/>
    </row>
    <row r="152" spans="1:11">
      <c r="A152" s="83" t="s">
        <v>88</v>
      </c>
      <c r="B152" s="84" t="s">
        <v>89</v>
      </c>
      <c r="C152" s="80"/>
      <c r="E152" s="91"/>
      <c r="F152" s="79"/>
      <c r="G152" s="86"/>
      <c r="H152" s="86"/>
      <c r="I152" s="86"/>
      <c r="J152" s="79"/>
      <c r="K152" s="79"/>
    </row>
    <row r="153" spans="1:11">
      <c r="A153" s="83" t="s">
        <v>352</v>
      </c>
      <c r="B153" s="84" t="s">
        <v>110</v>
      </c>
      <c r="C153" s="80"/>
      <c r="E153" s="91"/>
      <c r="F153" s="79"/>
      <c r="G153" s="86"/>
      <c r="H153" s="86"/>
      <c r="I153" s="86"/>
      <c r="J153" s="79"/>
      <c r="K153" s="79"/>
    </row>
    <row r="154" spans="1:11">
      <c r="A154" s="83" t="s">
        <v>353</v>
      </c>
      <c r="B154" s="84" t="s">
        <v>110</v>
      </c>
      <c r="C154" s="80"/>
      <c r="E154" s="91"/>
      <c r="F154" s="79"/>
      <c r="G154" s="86"/>
      <c r="H154" s="86"/>
      <c r="I154" s="86"/>
      <c r="J154" s="79"/>
      <c r="K154" s="79"/>
    </row>
    <row r="155" spans="1:11">
      <c r="A155" s="83" t="s">
        <v>354</v>
      </c>
      <c r="B155" s="84" t="s">
        <v>355</v>
      </c>
      <c r="C155" s="80"/>
      <c r="E155" s="91"/>
      <c r="F155" s="79"/>
      <c r="G155" s="86"/>
      <c r="H155" s="86"/>
      <c r="I155" s="86"/>
      <c r="J155" s="79"/>
      <c r="K155" s="79"/>
    </row>
    <row r="156" spans="1:11">
      <c r="A156" s="83" t="s">
        <v>356</v>
      </c>
      <c r="B156" s="84" t="s">
        <v>357</v>
      </c>
      <c r="C156" s="80"/>
      <c r="E156" s="91"/>
      <c r="F156" s="79"/>
      <c r="G156" s="86"/>
      <c r="H156" s="86"/>
      <c r="I156" s="86"/>
      <c r="J156" s="79"/>
      <c r="K156" s="79"/>
    </row>
    <row r="157" spans="1:11">
      <c r="A157" s="83" t="s">
        <v>358</v>
      </c>
      <c r="B157" s="84" t="s">
        <v>359</v>
      </c>
      <c r="C157" s="80"/>
      <c r="E157" s="91"/>
      <c r="F157" s="79"/>
      <c r="G157" s="86"/>
      <c r="H157" s="86"/>
      <c r="I157" s="86"/>
      <c r="J157" s="79"/>
      <c r="K157" s="79"/>
    </row>
    <row r="158" spans="1:11">
      <c r="A158" s="83" t="s">
        <v>360</v>
      </c>
      <c r="B158" s="84" t="s">
        <v>361</v>
      </c>
      <c r="C158" s="80"/>
      <c r="E158" s="91"/>
      <c r="F158" s="79"/>
      <c r="G158" s="86"/>
      <c r="H158" s="86"/>
      <c r="I158" s="86"/>
      <c r="J158" s="79"/>
      <c r="K158" s="79"/>
    </row>
    <row r="159" spans="1:11">
      <c r="A159" s="83" t="s">
        <v>362</v>
      </c>
      <c r="B159" s="84" t="s">
        <v>363</v>
      </c>
      <c r="C159" s="80"/>
      <c r="E159" s="91"/>
      <c r="F159" s="79"/>
      <c r="G159" s="86"/>
      <c r="H159" s="86"/>
      <c r="I159" s="86"/>
      <c r="J159" s="79"/>
      <c r="K159" s="79"/>
    </row>
    <row r="160" spans="1:11">
      <c r="A160" s="83" t="s">
        <v>364</v>
      </c>
      <c r="B160" s="84" t="s">
        <v>110</v>
      </c>
      <c r="C160" s="80"/>
      <c r="E160" s="91"/>
      <c r="F160" s="79"/>
      <c r="G160" s="86"/>
      <c r="H160" s="86"/>
      <c r="I160" s="86"/>
      <c r="J160" s="79"/>
      <c r="K160" s="79"/>
    </row>
    <row r="161" spans="1:11">
      <c r="A161" s="83" t="s">
        <v>365</v>
      </c>
      <c r="B161" s="84" t="s">
        <v>366</v>
      </c>
      <c r="C161" s="80"/>
      <c r="D161" s="80"/>
      <c r="E161" s="91"/>
      <c r="F161" s="79"/>
      <c r="G161" s="86"/>
      <c r="H161" s="86"/>
      <c r="I161" s="86"/>
      <c r="J161" s="79"/>
      <c r="K161" s="79"/>
    </row>
    <row r="162" spans="1:11">
      <c r="A162" s="83" t="s">
        <v>367</v>
      </c>
      <c r="B162" s="84" t="s">
        <v>368</v>
      </c>
      <c r="C162" s="80"/>
      <c r="D162" s="80"/>
      <c r="E162" s="91"/>
      <c r="F162" s="79"/>
      <c r="G162" s="86"/>
      <c r="H162" s="86"/>
      <c r="I162" s="86"/>
      <c r="J162" s="79"/>
      <c r="K162" s="79"/>
    </row>
    <row r="163" spans="1:11">
      <c r="A163" s="83" t="s">
        <v>369</v>
      </c>
      <c r="B163" s="84" t="s">
        <v>370</v>
      </c>
      <c r="C163" s="80"/>
      <c r="D163" s="80"/>
      <c r="E163" s="91"/>
      <c r="F163" s="79"/>
      <c r="G163" s="86"/>
      <c r="H163" s="86"/>
      <c r="I163" s="86"/>
      <c r="J163" s="79"/>
      <c r="K163" s="79"/>
    </row>
    <row r="164" spans="1:11">
      <c r="A164" s="83" t="s">
        <v>371</v>
      </c>
      <c r="B164" s="84" t="s">
        <v>372</v>
      </c>
      <c r="C164" s="80"/>
      <c r="D164" s="80"/>
      <c r="E164" s="91"/>
      <c r="F164" s="79"/>
      <c r="G164" s="86"/>
      <c r="H164" s="86"/>
      <c r="I164" s="86"/>
      <c r="J164" s="79"/>
      <c r="K164" s="79"/>
    </row>
    <row r="165" spans="1:11">
      <c r="A165" s="97" t="s">
        <v>373</v>
      </c>
      <c r="B165" s="84" t="s">
        <v>374</v>
      </c>
      <c r="C165" s="80"/>
      <c r="D165" s="80"/>
      <c r="E165" s="91"/>
      <c r="F165" s="79"/>
      <c r="G165" s="86"/>
      <c r="H165" s="86"/>
      <c r="I165" s="86"/>
      <c r="J165" s="79"/>
      <c r="K165" s="79"/>
    </row>
    <row r="166" spans="1:11">
      <c r="A166" s="94" t="s">
        <v>375</v>
      </c>
      <c r="B166" s="84" t="s">
        <v>376</v>
      </c>
      <c r="C166" s="80"/>
      <c r="D166" s="80"/>
      <c r="E166" s="91"/>
      <c r="F166" s="79"/>
      <c r="G166" s="86"/>
      <c r="H166" s="86"/>
      <c r="I166" s="86"/>
      <c r="J166" s="79"/>
      <c r="K166" s="79"/>
    </row>
    <row r="167" spans="1:11">
      <c r="A167" s="83" t="s">
        <v>377</v>
      </c>
      <c r="B167" s="84" t="s">
        <v>378</v>
      </c>
      <c r="C167" s="80"/>
      <c r="D167" s="80"/>
      <c r="E167" s="91"/>
      <c r="F167" s="79"/>
      <c r="G167" s="86"/>
      <c r="H167" s="86"/>
      <c r="I167" s="86"/>
      <c r="J167" s="79"/>
      <c r="K167" s="79"/>
    </row>
    <row r="168" spans="1:11">
      <c r="A168" s="83" t="s">
        <v>379</v>
      </c>
      <c r="B168" s="84" t="s">
        <v>380</v>
      </c>
      <c r="C168" s="80"/>
      <c r="D168" s="80"/>
      <c r="E168" s="91"/>
      <c r="F168" s="79"/>
      <c r="G168" s="86"/>
      <c r="H168" s="86"/>
      <c r="I168" s="86"/>
      <c r="J168" s="79"/>
      <c r="K168" s="79"/>
    </row>
    <row r="169" spans="1:11">
      <c r="A169" s="83" t="s">
        <v>381</v>
      </c>
      <c r="B169" s="84" t="s">
        <v>382</v>
      </c>
      <c r="C169" s="80"/>
      <c r="D169" s="80"/>
      <c r="E169" s="91"/>
      <c r="F169" s="79"/>
      <c r="G169" s="86"/>
      <c r="H169" s="86"/>
      <c r="I169" s="86"/>
      <c r="J169" s="79"/>
      <c r="K169" s="79"/>
    </row>
    <row r="170" spans="1:11">
      <c r="A170" s="83" t="s">
        <v>383</v>
      </c>
      <c r="B170" s="84" t="s">
        <v>384</v>
      </c>
      <c r="C170" s="80"/>
      <c r="D170" s="80"/>
      <c r="E170" s="91"/>
      <c r="F170" s="79"/>
      <c r="G170" s="86"/>
      <c r="H170" s="86"/>
      <c r="I170" s="86"/>
      <c r="J170" s="79"/>
      <c r="K170" s="79"/>
    </row>
    <row r="171" spans="1:11">
      <c r="A171" s="83" t="s">
        <v>385</v>
      </c>
      <c r="B171" s="84" t="s">
        <v>386</v>
      </c>
      <c r="C171" s="80"/>
      <c r="D171" s="80"/>
      <c r="E171" s="91"/>
      <c r="F171" s="79"/>
      <c r="G171" s="86"/>
      <c r="H171" s="86"/>
      <c r="I171" s="86"/>
      <c r="J171" s="79"/>
      <c r="K171" s="79"/>
    </row>
    <row r="172" spans="1:11">
      <c r="A172" s="83" t="s">
        <v>387</v>
      </c>
      <c r="B172" s="84" t="s">
        <v>388</v>
      </c>
      <c r="C172" s="80"/>
      <c r="D172" s="80"/>
      <c r="E172" s="91"/>
      <c r="F172" s="79"/>
      <c r="G172" s="86"/>
      <c r="H172" s="86"/>
      <c r="I172" s="86"/>
      <c r="J172" s="79"/>
      <c r="K172" s="79"/>
    </row>
    <row r="173" spans="1:11">
      <c r="A173" s="83" t="s">
        <v>389</v>
      </c>
      <c r="B173" s="84" t="s">
        <v>390</v>
      </c>
      <c r="C173" s="80"/>
      <c r="D173" s="80"/>
      <c r="E173" s="91"/>
      <c r="F173" s="79"/>
      <c r="G173" s="86"/>
      <c r="H173" s="86"/>
      <c r="I173" s="86"/>
      <c r="J173" s="79"/>
      <c r="K173" s="79"/>
    </row>
    <row r="174" spans="1:11">
      <c r="A174" s="83" t="s">
        <v>391</v>
      </c>
      <c r="B174" s="84" t="s">
        <v>392</v>
      </c>
      <c r="C174" s="80"/>
      <c r="D174" s="80"/>
      <c r="E174" s="91"/>
      <c r="F174" s="79"/>
      <c r="G174" s="86"/>
      <c r="H174" s="86"/>
      <c r="I174" s="86"/>
      <c r="J174" s="79"/>
      <c r="K174" s="79"/>
    </row>
    <row r="175" spans="1:11">
      <c r="A175" s="83" t="s">
        <v>393</v>
      </c>
      <c r="B175" s="84" t="s">
        <v>394</v>
      </c>
      <c r="C175" s="80"/>
      <c r="D175" s="80"/>
      <c r="E175" s="91"/>
      <c r="F175" s="79"/>
      <c r="G175" s="86"/>
      <c r="H175" s="86"/>
      <c r="I175" s="86"/>
      <c r="J175" s="79"/>
      <c r="K175" s="79"/>
    </row>
    <row r="176" spans="1:11">
      <c r="A176" s="83" t="s">
        <v>395</v>
      </c>
      <c r="B176" s="84" t="s">
        <v>396</v>
      </c>
      <c r="C176" s="80"/>
      <c r="D176" s="80"/>
      <c r="E176" s="91"/>
      <c r="F176" s="79"/>
      <c r="G176" s="86"/>
      <c r="H176" s="86"/>
      <c r="I176" s="86"/>
      <c r="J176" s="79"/>
      <c r="K176" s="79"/>
    </row>
    <row r="177" spans="1:11">
      <c r="A177" s="83" t="s">
        <v>397</v>
      </c>
      <c r="B177" s="84" t="s">
        <v>398</v>
      </c>
      <c r="C177" s="80"/>
      <c r="D177" s="80"/>
      <c r="E177" s="91"/>
      <c r="F177" s="79"/>
      <c r="G177" s="86"/>
      <c r="H177" s="86"/>
      <c r="I177" s="86"/>
      <c r="J177" s="79"/>
      <c r="K177" s="79"/>
    </row>
    <row r="178" spans="1:11">
      <c r="A178" s="83" t="s">
        <v>399</v>
      </c>
      <c r="B178" s="84" t="s">
        <v>400</v>
      </c>
      <c r="C178" s="80"/>
      <c r="D178" s="80"/>
      <c r="E178" s="91"/>
      <c r="F178" s="79"/>
      <c r="G178" s="86"/>
      <c r="H178" s="86"/>
      <c r="I178" s="86"/>
      <c r="J178" s="79"/>
      <c r="K178" s="79"/>
    </row>
    <row r="179" spans="1:11">
      <c r="A179" s="83" t="s">
        <v>401</v>
      </c>
      <c r="B179" s="84" t="s">
        <v>402</v>
      </c>
      <c r="C179" s="80"/>
      <c r="D179" s="80"/>
      <c r="E179" s="91"/>
      <c r="F179" s="79"/>
      <c r="G179" s="86"/>
      <c r="H179" s="86"/>
      <c r="I179" s="86"/>
      <c r="J179" s="79"/>
      <c r="K179" s="79"/>
    </row>
    <row r="180" spans="1:11">
      <c r="A180" s="83" t="s">
        <v>403</v>
      </c>
      <c r="B180" s="84" t="s">
        <v>404</v>
      </c>
      <c r="C180" s="80"/>
      <c r="D180" s="80"/>
      <c r="E180" s="91"/>
      <c r="F180" s="79"/>
      <c r="G180" s="86"/>
      <c r="H180" s="86"/>
      <c r="I180" s="86"/>
      <c r="J180" s="79"/>
      <c r="K180" s="79"/>
    </row>
    <row r="181" spans="1:11">
      <c r="A181" s="83" t="s">
        <v>405</v>
      </c>
      <c r="B181" s="84" t="s">
        <v>406</v>
      </c>
      <c r="C181" s="80"/>
      <c r="D181" s="80"/>
      <c r="E181" s="91"/>
      <c r="F181" s="79"/>
      <c r="G181" s="86"/>
      <c r="H181" s="86"/>
      <c r="I181" s="86"/>
      <c r="J181" s="79"/>
      <c r="K181" s="79"/>
    </row>
    <row r="182" spans="1:11">
      <c r="A182" s="83" t="s">
        <v>407</v>
      </c>
      <c r="B182" s="84" t="s">
        <v>408</v>
      </c>
      <c r="C182" s="80"/>
      <c r="D182" s="80"/>
      <c r="E182" s="91"/>
      <c r="F182" s="79"/>
      <c r="G182" s="86"/>
      <c r="H182" s="86"/>
      <c r="I182" s="86"/>
      <c r="J182" s="79"/>
      <c r="K182" s="79"/>
    </row>
    <row r="183" spans="1:11">
      <c r="A183" s="83" t="s">
        <v>409</v>
      </c>
      <c r="B183" s="84" t="s">
        <v>410</v>
      </c>
      <c r="C183" s="80"/>
      <c r="D183" s="80"/>
      <c r="E183" s="91"/>
      <c r="F183" s="79"/>
      <c r="G183" s="86"/>
      <c r="H183" s="86"/>
      <c r="I183" s="86"/>
      <c r="J183" s="79"/>
      <c r="K183" s="79"/>
    </row>
    <row r="184" spans="1:11">
      <c r="A184" s="83" t="s">
        <v>411</v>
      </c>
      <c r="B184" s="84" t="s">
        <v>412</v>
      </c>
      <c r="C184" s="80"/>
      <c r="D184" s="80"/>
      <c r="E184" s="91"/>
      <c r="F184" s="79"/>
      <c r="G184" s="86"/>
      <c r="H184" s="86"/>
      <c r="I184" s="86"/>
      <c r="J184" s="79"/>
      <c r="K184" s="79"/>
    </row>
    <row r="185" spans="1:11">
      <c r="A185" s="83" t="s">
        <v>413</v>
      </c>
      <c r="B185" s="84" t="s">
        <v>414</v>
      </c>
      <c r="C185" s="80"/>
      <c r="D185" s="80"/>
      <c r="E185" s="91"/>
      <c r="F185" s="79"/>
      <c r="G185" s="86"/>
      <c r="H185" s="86"/>
      <c r="I185" s="86"/>
      <c r="J185" s="79"/>
      <c r="K185" s="79"/>
    </row>
    <row r="186" spans="1:11">
      <c r="A186" s="83" t="s">
        <v>90</v>
      </c>
      <c r="B186" s="84" t="s">
        <v>91</v>
      </c>
      <c r="C186" s="80"/>
      <c r="D186" s="80"/>
      <c r="E186" s="91"/>
      <c r="F186" s="79"/>
      <c r="G186" s="86"/>
      <c r="H186" s="86"/>
      <c r="I186" s="86"/>
      <c r="J186" s="79"/>
      <c r="K186" s="79"/>
    </row>
    <row r="187" spans="1:11">
      <c r="A187" s="83" t="s">
        <v>77</v>
      </c>
      <c r="B187" s="84" t="s">
        <v>78</v>
      </c>
      <c r="C187" s="80"/>
      <c r="D187" s="80"/>
      <c r="E187" s="91"/>
      <c r="F187" s="79"/>
      <c r="G187" s="86"/>
      <c r="H187" s="86"/>
      <c r="I187" s="86"/>
      <c r="J187" s="79"/>
      <c r="K187" s="79"/>
    </row>
    <row r="188" spans="1:11">
      <c r="A188" s="83" t="s">
        <v>415</v>
      </c>
      <c r="B188" s="84" t="s">
        <v>416</v>
      </c>
      <c r="C188" s="80"/>
      <c r="D188" s="80"/>
      <c r="E188" s="91"/>
      <c r="F188" s="79"/>
      <c r="G188" s="86"/>
      <c r="H188" s="86"/>
      <c r="I188" s="86"/>
      <c r="J188" s="79"/>
      <c r="K188" s="79"/>
    </row>
    <row r="189" spans="1:11">
      <c r="A189" s="83" t="s">
        <v>417</v>
      </c>
      <c r="B189" s="84" t="s">
        <v>418</v>
      </c>
      <c r="C189" s="80"/>
      <c r="D189" s="80"/>
      <c r="E189" s="91"/>
      <c r="F189" s="79"/>
      <c r="G189" s="79"/>
      <c r="H189" s="79"/>
      <c r="I189" s="79"/>
      <c r="J189" s="79"/>
      <c r="K189" s="79"/>
    </row>
    <row r="190" spans="1:11">
      <c r="A190" s="83" t="s">
        <v>419</v>
      </c>
      <c r="B190" s="84" t="s">
        <v>420</v>
      </c>
      <c r="C190" s="80"/>
      <c r="D190" s="80"/>
      <c r="E190" s="91"/>
      <c r="F190" s="79"/>
      <c r="G190" s="79"/>
      <c r="H190" s="79"/>
      <c r="I190" s="79"/>
      <c r="J190" s="79"/>
      <c r="K190" s="79"/>
    </row>
    <row r="191" spans="1:11">
      <c r="A191" s="83" t="s">
        <v>421</v>
      </c>
      <c r="B191" s="84" t="s">
        <v>422</v>
      </c>
      <c r="C191" s="80"/>
    </row>
    <row r="192" spans="1:11">
      <c r="A192" s="83" t="s">
        <v>423</v>
      </c>
      <c r="B192" s="84" t="s">
        <v>424</v>
      </c>
      <c r="C192" s="80"/>
    </row>
    <row r="193" spans="1:3">
      <c r="A193" s="83" t="s">
        <v>425</v>
      </c>
      <c r="B193" s="84" t="s">
        <v>426</v>
      </c>
      <c r="C193" s="80"/>
    </row>
    <row r="194" spans="1:3">
      <c r="A194" s="83" t="s">
        <v>427</v>
      </c>
      <c r="B194" s="84" t="s">
        <v>428</v>
      </c>
      <c r="C194" s="80"/>
    </row>
    <row r="195" spans="1:3">
      <c r="A195" s="83" t="s">
        <v>429</v>
      </c>
      <c r="B195" s="84" t="s">
        <v>430</v>
      </c>
      <c r="C195" s="80"/>
    </row>
    <row r="196" spans="1:3">
      <c r="A196" s="83" t="s">
        <v>431</v>
      </c>
      <c r="B196" s="84" t="s">
        <v>432</v>
      </c>
      <c r="C196" s="80"/>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05" t="s">
        <v>446</v>
      </c>
      <c r="B1" s="206"/>
      <c r="C1" s="206"/>
      <c r="D1" s="206"/>
      <c r="E1" s="206"/>
      <c r="F1" s="206"/>
      <c r="G1" s="206"/>
      <c r="H1" s="206"/>
      <c r="I1" s="207"/>
    </row>
    <row r="2" spans="1:9" ht="35.4" customHeight="1" thickBot="1">
      <c r="A2" s="208" t="s">
        <v>452</v>
      </c>
      <c r="B2" s="209"/>
      <c r="C2" s="209"/>
      <c r="D2" s="209"/>
      <c r="E2" s="209"/>
      <c r="F2" s="209"/>
      <c r="G2" s="209"/>
      <c r="H2" s="209"/>
      <c r="I2" s="210"/>
    </row>
    <row r="3" spans="1:9" ht="56.4" customHeight="1">
      <c r="A3" s="211" t="s">
        <v>44</v>
      </c>
      <c r="B3" s="212"/>
      <c r="C3" s="212"/>
      <c r="D3" s="212"/>
      <c r="E3" s="212"/>
      <c r="F3" s="212"/>
      <c r="G3" s="212"/>
      <c r="H3" s="212"/>
      <c r="I3" s="213"/>
    </row>
    <row r="4" spans="1:9" ht="32.4">
      <c r="A4" s="215" t="s">
        <v>8</v>
      </c>
      <c r="B4" s="216" t="s">
        <v>447</v>
      </c>
      <c r="C4" s="216" t="s">
        <v>448</v>
      </c>
      <c r="D4" s="216" t="s">
        <v>449</v>
      </c>
      <c r="E4" s="216" t="s">
        <v>450</v>
      </c>
      <c r="F4" s="216" t="s">
        <v>451</v>
      </c>
      <c r="G4" s="216" t="s">
        <v>39</v>
      </c>
      <c r="H4" s="216" t="s">
        <v>2</v>
      </c>
      <c r="I4" s="217" t="s">
        <v>1</v>
      </c>
    </row>
    <row r="5" spans="1:9" ht="16.2">
      <c r="A5" s="200" t="s">
        <v>70</v>
      </c>
      <c r="B5" s="201"/>
      <c r="C5" s="201" t="s">
        <v>70</v>
      </c>
      <c r="D5" s="201" t="s">
        <v>70</v>
      </c>
      <c r="E5" s="201" t="s">
        <v>70</v>
      </c>
      <c r="F5" s="201" t="s">
        <v>70</v>
      </c>
      <c r="G5" s="201" t="s">
        <v>70</v>
      </c>
      <c r="H5" s="202">
        <f>SUM(tbPersonnel[[#This Row],[Year 2023]:[Year 6]])</f>
        <v>0</v>
      </c>
      <c r="I5" s="200"/>
    </row>
    <row r="6" spans="1:9" ht="16.2">
      <c r="A6" s="200" t="s">
        <v>70</v>
      </c>
      <c r="B6" s="201" t="s">
        <v>70</v>
      </c>
      <c r="C6" s="201" t="s">
        <v>70</v>
      </c>
      <c r="D6" s="201" t="s">
        <v>70</v>
      </c>
      <c r="E6" s="201" t="s">
        <v>70</v>
      </c>
      <c r="F6" s="201" t="s">
        <v>70</v>
      </c>
      <c r="G6" s="201" t="s">
        <v>70</v>
      </c>
      <c r="H6" s="202">
        <f>SUM(tbPersonnel[[#This Row],[Year 2023]:[Year 6]])</f>
        <v>0</v>
      </c>
      <c r="I6" s="200"/>
    </row>
    <row r="7" spans="1:9" ht="16.2">
      <c r="A7" s="200" t="s">
        <v>70</v>
      </c>
      <c r="B7" s="201" t="s">
        <v>70</v>
      </c>
      <c r="C7" s="201" t="s">
        <v>70</v>
      </c>
      <c r="D7" s="201" t="s">
        <v>70</v>
      </c>
      <c r="E7" s="201" t="s">
        <v>70</v>
      </c>
      <c r="F7" s="201" t="s">
        <v>70</v>
      </c>
      <c r="G7" s="201" t="s">
        <v>70</v>
      </c>
      <c r="H7" s="202">
        <f>SUM(tbPersonnel[[#This Row],[Year 2023]:[Year 6]])</f>
        <v>0</v>
      </c>
      <c r="I7" s="200"/>
    </row>
    <row r="8" spans="1:9" ht="16.2">
      <c r="A8" s="200" t="s">
        <v>70</v>
      </c>
      <c r="B8" s="201" t="s">
        <v>70</v>
      </c>
      <c r="C8" s="201" t="s">
        <v>70</v>
      </c>
      <c r="D8" s="201" t="s">
        <v>70</v>
      </c>
      <c r="E8" s="201" t="s">
        <v>70</v>
      </c>
      <c r="F8" s="201" t="s">
        <v>70</v>
      </c>
      <c r="G8" s="201" t="s">
        <v>70</v>
      </c>
      <c r="H8" s="202">
        <f>SUM(tbPersonnel[[#This Row],[Year 2023]:[Year 6]])</f>
        <v>0</v>
      </c>
      <c r="I8" s="200"/>
    </row>
    <row r="9" spans="1:9" ht="16.2">
      <c r="A9" s="200" t="s">
        <v>70</v>
      </c>
      <c r="B9" s="201" t="s">
        <v>70</v>
      </c>
      <c r="C9" s="201" t="s">
        <v>70</v>
      </c>
      <c r="D9" s="201" t="s">
        <v>70</v>
      </c>
      <c r="E9" s="201" t="s">
        <v>70</v>
      </c>
      <c r="F9" s="201" t="s">
        <v>70</v>
      </c>
      <c r="G9" s="201" t="s">
        <v>70</v>
      </c>
      <c r="H9" s="202">
        <f>SUM(tbPersonnel[[#This Row],[Year 2023]:[Year 6]])</f>
        <v>0</v>
      </c>
      <c r="I9" s="200"/>
    </row>
    <row r="10" spans="1:9" ht="16.2">
      <c r="A10" s="200" t="s">
        <v>70</v>
      </c>
      <c r="B10" s="201" t="s">
        <v>70</v>
      </c>
      <c r="C10" s="201" t="s">
        <v>70</v>
      </c>
      <c r="D10" s="201" t="s">
        <v>70</v>
      </c>
      <c r="E10" s="201" t="s">
        <v>70</v>
      </c>
      <c r="F10" s="201" t="s">
        <v>70</v>
      </c>
      <c r="G10" s="201" t="s">
        <v>70</v>
      </c>
      <c r="H10" s="202">
        <f>SUM(tbPersonnel[[#This Row],[Year 2023]:[Year 6]])</f>
        <v>0</v>
      </c>
      <c r="I10" s="200"/>
    </row>
    <row r="11" spans="1:9" ht="16.2">
      <c r="A11" s="200" t="s">
        <v>70</v>
      </c>
      <c r="B11" s="201" t="s">
        <v>70</v>
      </c>
      <c r="C11" s="201" t="s">
        <v>70</v>
      </c>
      <c r="D11" s="201" t="s">
        <v>70</v>
      </c>
      <c r="E11" s="201" t="s">
        <v>70</v>
      </c>
      <c r="F11" s="201" t="s">
        <v>70</v>
      </c>
      <c r="G11" s="201" t="s">
        <v>70</v>
      </c>
      <c r="H11" s="202">
        <f>SUM(tbPersonnel[[#This Row],[Year 2023]:[Year 6]])</f>
        <v>0</v>
      </c>
      <c r="I11" s="200"/>
    </row>
    <row r="12" spans="1:9" ht="16.2">
      <c r="A12" s="200" t="s">
        <v>70</v>
      </c>
      <c r="B12" s="201" t="s">
        <v>70</v>
      </c>
      <c r="C12" s="201" t="s">
        <v>70</v>
      </c>
      <c r="D12" s="201" t="s">
        <v>70</v>
      </c>
      <c r="E12" s="201" t="s">
        <v>70</v>
      </c>
      <c r="F12" s="201" t="s">
        <v>70</v>
      </c>
      <c r="G12" s="201" t="s">
        <v>70</v>
      </c>
      <c r="H12" s="202">
        <f>SUM(tbPersonnel[[#This Row],[Year 2023]:[Year 6]])</f>
        <v>0</v>
      </c>
      <c r="I12" s="200"/>
    </row>
    <row r="13" spans="1:9" ht="16.2">
      <c r="A13" s="200" t="s">
        <v>70</v>
      </c>
      <c r="B13" s="201" t="s">
        <v>70</v>
      </c>
      <c r="C13" s="201" t="s">
        <v>70</v>
      </c>
      <c r="D13" s="201" t="s">
        <v>70</v>
      </c>
      <c r="E13" s="201" t="s">
        <v>70</v>
      </c>
      <c r="F13" s="201" t="s">
        <v>70</v>
      </c>
      <c r="G13" s="201" t="s">
        <v>70</v>
      </c>
      <c r="H13" s="202">
        <f>SUM(tbPersonnel[[#This Row],[Year 2023]:[Year 6]])</f>
        <v>0</v>
      </c>
      <c r="I13" s="200"/>
    </row>
    <row r="14" spans="1:9" ht="16.2">
      <c r="A14" s="200" t="s">
        <v>70</v>
      </c>
      <c r="B14" s="201" t="s">
        <v>70</v>
      </c>
      <c r="C14" s="201" t="s">
        <v>70</v>
      </c>
      <c r="D14" s="201" t="s">
        <v>70</v>
      </c>
      <c r="E14" s="201" t="s">
        <v>70</v>
      </c>
      <c r="F14" s="201" t="s">
        <v>70</v>
      </c>
      <c r="G14" s="201" t="s">
        <v>70</v>
      </c>
      <c r="H14" s="202">
        <f>SUM(tbPersonnel[[#This Row],[Year 2023]:[Year 6]])</f>
        <v>0</v>
      </c>
      <c r="I14" s="200"/>
    </row>
    <row r="15" spans="1:9" ht="16.2">
      <c r="A15" s="200"/>
      <c r="B15" s="201"/>
      <c r="C15" s="201"/>
      <c r="D15" s="201"/>
      <c r="E15" s="201"/>
      <c r="F15" s="201"/>
      <c r="G15" s="201"/>
      <c r="H15" s="202">
        <f>SUM(tbPersonnel[[#This Row],[Year 2023]:[Year 6]])</f>
        <v>0</v>
      </c>
      <c r="I15" s="200"/>
    </row>
    <row r="16" spans="1:9" ht="16.2">
      <c r="A16" s="200"/>
      <c r="B16" s="201"/>
      <c r="C16" s="201"/>
      <c r="D16" s="201"/>
      <c r="E16" s="201"/>
      <c r="F16" s="201"/>
      <c r="G16" s="201"/>
      <c r="H16" s="202">
        <f>SUM(tbPersonnel[[#This Row],[Year 2023]:[Year 6]])</f>
        <v>0</v>
      </c>
      <c r="I16" s="200"/>
    </row>
    <row r="17" spans="1:9" ht="16.2">
      <c r="A17" s="200"/>
      <c r="B17" s="201"/>
      <c r="C17" s="201"/>
      <c r="D17" s="201"/>
      <c r="E17" s="201"/>
      <c r="F17" s="201"/>
      <c r="G17" s="201"/>
      <c r="H17" s="202">
        <f>SUM(tbPersonnel[[#This Row],[Year 2023]:[Year 6]])</f>
        <v>0</v>
      </c>
      <c r="I17" s="200"/>
    </row>
    <row r="18" spans="1:9" ht="16.2">
      <c r="A18" s="200"/>
      <c r="B18" s="201"/>
      <c r="C18" s="201"/>
      <c r="D18" s="201"/>
      <c r="E18" s="201"/>
      <c r="F18" s="201"/>
      <c r="G18" s="201"/>
      <c r="H18" s="202">
        <f>SUM(tbPersonnel[[#This Row],[Year 2023]:[Year 6]])</f>
        <v>0</v>
      </c>
      <c r="I18" s="200"/>
    </row>
    <row r="19" spans="1:9" ht="16.2">
      <c r="A19" s="200"/>
      <c r="B19" s="201"/>
      <c r="C19" s="201"/>
      <c r="D19" s="201"/>
      <c r="E19" s="201"/>
      <c r="F19" s="201"/>
      <c r="G19" s="201"/>
      <c r="H19" s="202">
        <f>SUM(tbPersonnel[[#This Row],[Year 2023]:[Year 6]])</f>
        <v>0</v>
      </c>
      <c r="I19" s="200"/>
    </row>
    <row r="20" spans="1:9" ht="16.2">
      <c r="A20" s="200"/>
      <c r="B20" s="201"/>
      <c r="C20" s="201"/>
      <c r="D20" s="201"/>
      <c r="E20" s="201"/>
      <c r="F20" s="201"/>
      <c r="G20" s="201"/>
      <c r="H20" s="202">
        <f>SUM(tbPersonnel[[#This Row],[Year 2023]:[Year 6]])</f>
        <v>0</v>
      </c>
      <c r="I20" s="200"/>
    </row>
    <row r="21" spans="1:9" ht="16.2">
      <c r="A21" s="200"/>
      <c r="B21" s="201"/>
      <c r="C21" s="201"/>
      <c r="D21" s="201"/>
      <c r="E21" s="201"/>
      <c r="F21" s="201"/>
      <c r="G21" s="201"/>
      <c r="H21" s="202">
        <f>SUM(tbPersonnel[[#This Row],[Year 2023]:[Year 6]])</f>
        <v>0</v>
      </c>
      <c r="I21" s="200"/>
    </row>
    <row r="22" spans="1:9" ht="16.2">
      <c r="A22" s="200"/>
      <c r="B22" s="201"/>
      <c r="C22" s="201"/>
      <c r="D22" s="201"/>
      <c r="E22" s="201"/>
      <c r="F22" s="201"/>
      <c r="G22" s="201"/>
      <c r="H22" s="202">
        <f>SUM(tbPersonnel[[#This Row],[Year 2023]:[Year 6]])</f>
        <v>0</v>
      </c>
      <c r="I22" s="200"/>
    </row>
    <row r="23" spans="1:9" ht="16.2">
      <c r="A23" s="200"/>
      <c r="B23" s="201"/>
      <c r="C23" s="201"/>
      <c r="D23" s="201"/>
      <c r="E23" s="201"/>
      <c r="F23" s="201"/>
      <c r="G23" s="201"/>
      <c r="H23" s="202">
        <f>SUM(tbPersonnel[[#This Row],[Year 2023]:[Year 6]])</f>
        <v>0</v>
      </c>
      <c r="I23" s="200"/>
    </row>
    <row r="24" spans="1:9" ht="16.2">
      <c r="A24" s="200"/>
      <c r="B24" s="201"/>
      <c r="C24" s="201"/>
      <c r="D24" s="201"/>
      <c r="E24" s="201"/>
      <c r="F24" s="201"/>
      <c r="G24" s="201"/>
      <c r="H24" s="202">
        <f>SUM(tbPersonnel[[#This Row],[Year 2023]:[Year 6]])</f>
        <v>0</v>
      </c>
      <c r="I24" s="200"/>
    </row>
    <row r="25" spans="1:9" ht="16.2">
      <c r="A25" s="200"/>
      <c r="B25" s="201"/>
      <c r="C25" s="201"/>
      <c r="D25" s="201"/>
      <c r="E25" s="201"/>
      <c r="F25" s="201"/>
      <c r="G25" s="201"/>
      <c r="H25" s="202">
        <f>SUM(tbPersonnel[[#This Row],[Year 2023]:[Year 6]])</f>
        <v>0</v>
      </c>
      <c r="I25" s="200"/>
    </row>
    <row r="26" spans="1:9" ht="16.2">
      <c r="A26" s="200"/>
      <c r="B26" s="201"/>
      <c r="C26" s="201"/>
      <c r="D26" s="201"/>
      <c r="E26" s="201"/>
      <c r="F26" s="201"/>
      <c r="G26" s="201"/>
      <c r="H26" s="202">
        <f>SUM(tbPersonnel[[#This Row],[Year 2023]:[Year 6]])</f>
        <v>0</v>
      </c>
      <c r="I26" s="200"/>
    </row>
    <row r="27" spans="1:9" ht="16.2">
      <c r="A27" s="200" t="s">
        <v>70</v>
      </c>
      <c r="B27" s="201" t="s">
        <v>70</v>
      </c>
      <c r="C27" s="201" t="s">
        <v>70</v>
      </c>
      <c r="D27" s="201" t="s">
        <v>70</v>
      </c>
      <c r="E27" s="201" t="s">
        <v>70</v>
      </c>
      <c r="F27" s="201" t="s">
        <v>70</v>
      </c>
      <c r="G27" s="201" t="s">
        <v>70</v>
      </c>
      <c r="H27" s="202">
        <f>SUM(tbPersonnel[[#This Row],[Year 2023]:[Year 6]])</f>
        <v>0</v>
      </c>
      <c r="I27" s="200"/>
    </row>
    <row r="28" spans="1:9" ht="16.2">
      <c r="A28" s="200" t="s">
        <v>70</v>
      </c>
      <c r="B28" s="201" t="s">
        <v>70</v>
      </c>
      <c r="C28" s="201" t="s">
        <v>70</v>
      </c>
      <c r="D28" s="201" t="s">
        <v>70</v>
      </c>
      <c r="E28" s="201" t="s">
        <v>70</v>
      </c>
      <c r="F28" s="201" t="s">
        <v>70</v>
      </c>
      <c r="G28" s="201" t="s">
        <v>70</v>
      </c>
      <c r="H28" s="202">
        <f>SUM(tbPersonnel[[#This Row],[Year 2023]:[Year 6]])</f>
        <v>0</v>
      </c>
      <c r="I28" s="200"/>
    </row>
    <row r="29" spans="1:9" ht="16.2">
      <c r="A29" s="200" t="s">
        <v>70</v>
      </c>
      <c r="B29" s="201" t="s">
        <v>70</v>
      </c>
      <c r="C29" s="201" t="s">
        <v>70</v>
      </c>
      <c r="D29" s="201" t="s">
        <v>70</v>
      </c>
      <c r="E29" s="201" t="s">
        <v>70</v>
      </c>
      <c r="F29" s="201" t="s">
        <v>70</v>
      </c>
      <c r="G29" s="201" t="s">
        <v>70</v>
      </c>
      <c r="H29" s="202">
        <f>SUM(tbPersonnel[[#This Row],[Year 2023]:[Year 6]])</f>
        <v>0</v>
      </c>
      <c r="I29" s="200"/>
    </row>
    <row r="30" spans="1:9" ht="16.2">
      <c r="A30" s="200" t="s">
        <v>70</v>
      </c>
      <c r="B30" s="201" t="s">
        <v>70</v>
      </c>
      <c r="C30" s="201" t="s">
        <v>70</v>
      </c>
      <c r="D30" s="201" t="s">
        <v>70</v>
      </c>
      <c r="E30" s="201" t="s">
        <v>70</v>
      </c>
      <c r="F30" s="201" t="s">
        <v>70</v>
      </c>
      <c r="G30" s="201" t="s">
        <v>70</v>
      </c>
      <c r="H30" s="202">
        <f>SUM(tbPersonnel[[#This Row],[Year 2023]:[Year 6]])</f>
        <v>0</v>
      </c>
      <c r="I30" s="200"/>
    </row>
    <row r="31" spans="1:9" ht="16.2">
      <c r="A31" s="200" t="s">
        <v>70</v>
      </c>
      <c r="B31" s="201" t="s">
        <v>70</v>
      </c>
      <c r="C31" s="201" t="s">
        <v>70</v>
      </c>
      <c r="D31" s="201" t="s">
        <v>70</v>
      </c>
      <c r="E31" s="201" t="s">
        <v>70</v>
      </c>
      <c r="F31" s="201" t="s">
        <v>70</v>
      </c>
      <c r="G31" s="201" t="s">
        <v>70</v>
      </c>
      <c r="H31" s="202">
        <f>SUM(tbPersonnel[[#This Row],[Year 2023]:[Year 6]])</f>
        <v>0</v>
      </c>
      <c r="I31" s="200"/>
    </row>
    <row r="32" spans="1:9" ht="16.2">
      <c r="A32" s="203" t="s">
        <v>45</v>
      </c>
      <c r="B32" s="204">
        <f>SUBTOTAL(109,tbPersonnel[Year 2023])</f>
        <v>0</v>
      </c>
      <c r="C32" s="204">
        <f>SUBTOTAL(109,tbPersonnel[Year 2024])</f>
        <v>0</v>
      </c>
      <c r="D32" s="204">
        <f>SUBTOTAL(109,tbPersonnel[Year 2025])</f>
        <v>0</v>
      </c>
      <c r="E32" s="204">
        <f>SUBTOTAL(109,tbPersonnel[Year 2026])</f>
        <v>0</v>
      </c>
      <c r="F32" s="204">
        <f>SUBTOTAL(109,tbPersonnel[Year 2027])</f>
        <v>0</v>
      </c>
      <c r="G32" s="204">
        <f>SUBTOTAL(109,tbPersonnel[Year 6])</f>
        <v>0</v>
      </c>
      <c r="H32" s="204">
        <f>SUM(tbPersonnel[[#Totals],[Year 2023]:[Year 6]])</f>
        <v>0</v>
      </c>
      <c r="I32" s="203"/>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31"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sqref="A1:I1"/>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05" t="s">
        <v>446</v>
      </c>
      <c r="B1" s="206"/>
      <c r="C1" s="206"/>
      <c r="D1" s="206"/>
      <c r="E1" s="206"/>
      <c r="F1" s="206"/>
      <c r="G1" s="206"/>
      <c r="H1" s="206"/>
      <c r="I1" s="207"/>
    </row>
    <row r="2" spans="1:9" ht="39.6" customHeight="1" thickBot="1">
      <c r="A2" s="218" t="s">
        <v>453</v>
      </c>
      <c r="B2" s="219"/>
      <c r="C2" s="219"/>
      <c r="D2" s="219"/>
      <c r="E2" s="219"/>
      <c r="F2" s="219"/>
      <c r="G2" s="219"/>
      <c r="H2" s="219"/>
      <c r="I2" s="220"/>
    </row>
    <row r="3" spans="1:9" ht="58.8" customHeight="1">
      <c r="A3" s="221" t="s">
        <v>454</v>
      </c>
      <c r="B3" s="222"/>
      <c r="C3" s="222"/>
      <c r="D3" s="222"/>
      <c r="E3" s="222"/>
      <c r="F3" s="222"/>
      <c r="G3" s="222"/>
      <c r="H3" s="222"/>
      <c r="I3" s="223"/>
    </row>
    <row r="4" spans="1:9" ht="32.4">
      <c r="A4" s="225" t="s">
        <v>8</v>
      </c>
      <c r="B4" s="226" t="s">
        <v>447</v>
      </c>
      <c r="C4" s="226" t="s">
        <v>448</v>
      </c>
      <c r="D4" s="226" t="s">
        <v>449</v>
      </c>
      <c r="E4" s="226" t="s">
        <v>450</v>
      </c>
      <c r="F4" s="226" t="s">
        <v>451</v>
      </c>
      <c r="G4" s="226" t="s">
        <v>39</v>
      </c>
      <c r="H4" s="226" t="s">
        <v>2</v>
      </c>
      <c r="I4" s="227" t="s">
        <v>1</v>
      </c>
    </row>
    <row r="5" spans="1:9">
      <c r="A5" s="109" t="s">
        <v>70</v>
      </c>
      <c r="B5" s="110" t="s">
        <v>70</v>
      </c>
      <c r="C5" s="110" t="s">
        <v>70</v>
      </c>
      <c r="D5" s="110" t="s">
        <v>70</v>
      </c>
      <c r="E5" s="110" t="s">
        <v>70</v>
      </c>
      <c r="F5" s="110" t="s">
        <v>70</v>
      </c>
      <c r="G5" s="110" t="s">
        <v>70</v>
      </c>
      <c r="H5" s="111">
        <f>SUM(tbConsultants[[#This Row],[Year 2023]:[Year 6]])</f>
        <v>0</v>
      </c>
      <c r="I5" s="109"/>
    </row>
    <row r="6" spans="1:9">
      <c r="A6" s="109" t="s">
        <v>70</v>
      </c>
      <c r="B6" s="110" t="s">
        <v>70</v>
      </c>
      <c r="C6" s="110" t="s">
        <v>70</v>
      </c>
      <c r="D6" s="110" t="s">
        <v>70</v>
      </c>
      <c r="E6" s="110" t="s">
        <v>70</v>
      </c>
      <c r="F6" s="110" t="s">
        <v>70</v>
      </c>
      <c r="G6" s="110" t="s">
        <v>70</v>
      </c>
      <c r="H6" s="111">
        <f>SUM(tbConsultants[[#This Row],[Year 2023]:[Year 6]])</f>
        <v>0</v>
      </c>
      <c r="I6" s="109"/>
    </row>
    <row r="7" spans="1:9">
      <c r="A7" s="109" t="s">
        <v>70</v>
      </c>
      <c r="B7" s="110" t="s">
        <v>70</v>
      </c>
      <c r="C7" s="110" t="s">
        <v>70</v>
      </c>
      <c r="D7" s="110" t="s">
        <v>70</v>
      </c>
      <c r="E7" s="110" t="s">
        <v>70</v>
      </c>
      <c r="F7" s="110" t="s">
        <v>70</v>
      </c>
      <c r="G7" s="110" t="s">
        <v>70</v>
      </c>
      <c r="H7" s="111">
        <f>SUM(tbConsultants[[#This Row],[Year 2023]:[Year 6]])</f>
        <v>0</v>
      </c>
      <c r="I7" s="109"/>
    </row>
    <row r="8" spans="1:9">
      <c r="A8" s="109" t="s">
        <v>70</v>
      </c>
      <c r="B8" s="110" t="s">
        <v>70</v>
      </c>
      <c r="C8" s="110" t="s">
        <v>70</v>
      </c>
      <c r="D8" s="110" t="s">
        <v>70</v>
      </c>
      <c r="E8" s="110" t="s">
        <v>70</v>
      </c>
      <c r="F8" s="110" t="s">
        <v>70</v>
      </c>
      <c r="G8" s="110" t="s">
        <v>70</v>
      </c>
      <c r="H8" s="111">
        <f>SUM(tbConsultants[[#This Row],[Year 2023]:[Year 6]])</f>
        <v>0</v>
      </c>
      <c r="I8" s="109"/>
    </row>
    <row r="9" spans="1:9">
      <c r="A9" s="109" t="s">
        <v>70</v>
      </c>
      <c r="B9" s="110" t="s">
        <v>70</v>
      </c>
      <c r="C9" s="110" t="s">
        <v>70</v>
      </c>
      <c r="D9" s="110" t="s">
        <v>70</v>
      </c>
      <c r="E9" s="110" t="s">
        <v>70</v>
      </c>
      <c r="F9" s="110" t="s">
        <v>70</v>
      </c>
      <c r="G9" s="110" t="s">
        <v>70</v>
      </c>
      <c r="H9" s="111">
        <f>SUM(tbConsultants[[#This Row],[Year 2023]:[Year 6]])</f>
        <v>0</v>
      </c>
      <c r="I9" s="109"/>
    </row>
    <row r="10" spans="1:9">
      <c r="A10" s="109" t="s">
        <v>70</v>
      </c>
      <c r="B10" s="110" t="s">
        <v>70</v>
      </c>
      <c r="C10" s="110" t="s">
        <v>70</v>
      </c>
      <c r="D10" s="110" t="s">
        <v>70</v>
      </c>
      <c r="E10" s="110" t="s">
        <v>70</v>
      </c>
      <c r="F10" s="110" t="s">
        <v>70</v>
      </c>
      <c r="G10" s="110" t="s">
        <v>70</v>
      </c>
      <c r="H10" s="111">
        <f>SUM(tbConsultants[[#This Row],[Year 2023]:[Year 6]])</f>
        <v>0</v>
      </c>
      <c r="I10" s="109"/>
    </row>
    <row r="11" spans="1:9">
      <c r="A11" s="109" t="s">
        <v>70</v>
      </c>
      <c r="B11" s="110" t="s">
        <v>70</v>
      </c>
      <c r="C11" s="110" t="s">
        <v>70</v>
      </c>
      <c r="D11" s="110" t="s">
        <v>70</v>
      </c>
      <c r="E11" s="110" t="s">
        <v>70</v>
      </c>
      <c r="F11" s="110" t="s">
        <v>70</v>
      </c>
      <c r="G11" s="110" t="s">
        <v>70</v>
      </c>
      <c r="H11" s="111">
        <f>SUM(tbConsultants[[#This Row],[Year 2023]:[Year 6]])</f>
        <v>0</v>
      </c>
      <c r="I11" s="109"/>
    </row>
    <row r="12" spans="1:9">
      <c r="A12" s="109" t="s">
        <v>70</v>
      </c>
      <c r="B12" s="110" t="s">
        <v>70</v>
      </c>
      <c r="C12" s="110" t="s">
        <v>70</v>
      </c>
      <c r="D12" s="110" t="s">
        <v>70</v>
      </c>
      <c r="E12" s="110" t="s">
        <v>70</v>
      </c>
      <c r="F12" s="110" t="s">
        <v>70</v>
      </c>
      <c r="G12" s="110" t="s">
        <v>70</v>
      </c>
      <c r="H12" s="111">
        <f>SUM(tbConsultants[[#This Row],[Year 2023]:[Year 6]])</f>
        <v>0</v>
      </c>
      <c r="I12" s="109"/>
    </row>
    <row r="13" spans="1:9">
      <c r="A13" s="109" t="s">
        <v>70</v>
      </c>
      <c r="B13" s="110" t="s">
        <v>70</v>
      </c>
      <c r="C13" s="110" t="s">
        <v>70</v>
      </c>
      <c r="D13" s="110" t="s">
        <v>70</v>
      </c>
      <c r="E13" s="110" t="s">
        <v>70</v>
      </c>
      <c r="F13" s="110" t="s">
        <v>70</v>
      </c>
      <c r="G13" s="110" t="s">
        <v>70</v>
      </c>
      <c r="H13" s="111">
        <f>SUM(tbConsultants[[#This Row],[Year 2023]:[Year 6]])</f>
        <v>0</v>
      </c>
      <c r="I13" s="109"/>
    </row>
    <row r="14" spans="1:9">
      <c r="A14" s="109" t="s">
        <v>70</v>
      </c>
      <c r="B14" s="110" t="s">
        <v>70</v>
      </c>
      <c r="C14" s="110" t="s">
        <v>70</v>
      </c>
      <c r="D14" s="110" t="s">
        <v>70</v>
      </c>
      <c r="E14" s="110" t="s">
        <v>70</v>
      </c>
      <c r="F14" s="110" t="s">
        <v>70</v>
      </c>
      <c r="G14" s="110" t="s">
        <v>70</v>
      </c>
      <c r="H14" s="111">
        <f>SUM(tbConsultants[[#This Row],[Year 2023]:[Year 6]])</f>
        <v>0</v>
      </c>
      <c r="I14" s="109"/>
    </row>
    <row r="15" spans="1:9">
      <c r="A15" s="109" t="s">
        <v>70</v>
      </c>
      <c r="B15" s="110" t="s">
        <v>70</v>
      </c>
      <c r="C15" s="110" t="s">
        <v>70</v>
      </c>
      <c r="D15" s="110" t="s">
        <v>70</v>
      </c>
      <c r="E15" s="110" t="s">
        <v>70</v>
      </c>
      <c r="F15" s="110" t="s">
        <v>70</v>
      </c>
      <c r="G15" s="110" t="s">
        <v>70</v>
      </c>
      <c r="H15" s="111">
        <f>SUM(tbConsultants[[#This Row],[Year 2023]:[Year 6]])</f>
        <v>0</v>
      </c>
      <c r="I15" s="109"/>
    </row>
    <row r="16" spans="1:9">
      <c r="A16" s="109" t="s">
        <v>70</v>
      </c>
      <c r="B16" s="110" t="s">
        <v>70</v>
      </c>
      <c r="C16" s="110" t="s">
        <v>70</v>
      </c>
      <c r="D16" s="110" t="s">
        <v>70</v>
      </c>
      <c r="E16" s="110" t="s">
        <v>70</v>
      </c>
      <c r="F16" s="110" t="s">
        <v>70</v>
      </c>
      <c r="G16" s="110" t="s">
        <v>70</v>
      </c>
      <c r="H16" s="111">
        <f>SUM(tbConsultants[[#This Row],[Year 2023]:[Year 6]])</f>
        <v>0</v>
      </c>
      <c r="I16" s="109"/>
    </row>
    <row r="17" spans="1:9">
      <c r="A17" s="109" t="s">
        <v>70</v>
      </c>
      <c r="B17" s="110" t="s">
        <v>70</v>
      </c>
      <c r="C17" s="110" t="s">
        <v>70</v>
      </c>
      <c r="D17" s="110" t="s">
        <v>70</v>
      </c>
      <c r="E17" s="110" t="s">
        <v>70</v>
      </c>
      <c r="F17" s="110" t="s">
        <v>70</v>
      </c>
      <c r="G17" s="110" t="s">
        <v>70</v>
      </c>
      <c r="H17" s="111">
        <f>SUM(tbConsultants[[#This Row],[Year 2023]:[Year 6]])</f>
        <v>0</v>
      </c>
      <c r="I17" s="109"/>
    </row>
    <row r="18" spans="1:9">
      <c r="A18" s="109" t="s">
        <v>70</v>
      </c>
      <c r="B18" s="110" t="s">
        <v>70</v>
      </c>
      <c r="C18" s="110" t="s">
        <v>70</v>
      </c>
      <c r="D18" s="110" t="s">
        <v>70</v>
      </c>
      <c r="E18" s="110" t="s">
        <v>70</v>
      </c>
      <c r="F18" s="110" t="s">
        <v>70</v>
      </c>
      <c r="G18" s="110" t="s">
        <v>70</v>
      </c>
      <c r="H18" s="111">
        <f>SUM(tbConsultants[[#This Row],[Year 2023]:[Year 6]])</f>
        <v>0</v>
      </c>
      <c r="I18" s="109"/>
    </row>
    <row r="19" spans="1:9">
      <c r="A19" s="109"/>
      <c r="B19" s="114"/>
      <c r="C19" s="114"/>
      <c r="D19" s="114"/>
      <c r="E19" s="114"/>
      <c r="F19" s="114"/>
      <c r="G19" s="114"/>
      <c r="H19" s="111">
        <f>SUM(tbConsultants[[#This Row],[Year 2023]:[Year 6]])</f>
        <v>0</v>
      </c>
      <c r="I19" s="109"/>
    </row>
    <row r="20" spans="1:9">
      <c r="A20" s="109"/>
      <c r="B20" s="114"/>
      <c r="C20" s="114"/>
      <c r="D20" s="114"/>
      <c r="E20" s="114"/>
      <c r="F20" s="114"/>
      <c r="G20" s="114"/>
      <c r="H20" s="111">
        <f>SUM(tbConsultants[[#This Row],[Year 2023]:[Year 6]])</f>
        <v>0</v>
      </c>
      <c r="I20" s="109"/>
    </row>
    <row r="21" spans="1:9">
      <c r="A21" s="109"/>
      <c r="B21" s="114"/>
      <c r="C21" s="114"/>
      <c r="D21" s="114"/>
      <c r="E21" s="114"/>
      <c r="F21" s="114"/>
      <c r="G21" s="114"/>
      <c r="H21" s="111">
        <f>SUM(tbConsultants[[#This Row],[Year 2023]:[Year 6]])</f>
        <v>0</v>
      </c>
      <c r="I21" s="109"/>
    </row>
    <row r="22" spans="1:9">
      <c r="A22" s="109"/>
      <c r="B22" s="114"/>
      <c r="C22" s="114"/>
      <c r="D22" s="114"/>
      <c r="E22" s="114"/>
      <c r="F22" s="114"/>
      <c r="G22" s="114"/>
      <c r="H22" s="111">
        <f>SUM(tbConsultants[[#This Row],[Year 2023]:[Year 6]])</f>
        <v>0</v>
      </c>
      <c r="I22" s="109"/>
    </row>
    <row r="23" spans="1:9">
      <c r="A23" s="109"/>
      <c r="B23" s="114"/>
      <c r="C23" s="114"/>
      <c r="D23" s="114"/>
      <c r="E23" s="114"/>
      <c r="F23" s="114"/>
      <c r="G23" s="114"/>
      <c r="H23" s="111">
        <f>SUM(tbConsultants[[#This Row],[Year 2023]:[Year 6]])</f>
        <v>0</v>
      </c>
      <c r="I23" s="109"/>
    </row>
    <row r="24" spans="1:9">
      <c r="A24" s="109"/>
      <c r="B24" s="114"/>
      <c r="C24" s="114"/>
      <c r="D24" s="114"/>
      <c r="E24" s="114"/>
      <c r="F24" s="114"/>
      <c r="G24" s="114"/>
      <c r="H24" s="111">
        <f>SUM(tbConsultants[[#This Row],[Year 2023]:[Year 6]])</f>
        <v>0</v>
      </c>
      <c r="I24" s="109"/>
    </row>
    <row r="25" spans="1:9">
      <c r="A25" s="109"/>
      <c r="B25" s="114"/>
      <c r="C25" s="114"/>
      <c r="D25" s="114"/>
      <c r="E25" s="114"/>
      <c r="F25" s="114"/>
      <c r="G25" s="114"/>
      <c r="H25" s="111">
        <f>SUM(tbConsultants[[#This Row],[Year 2023]:[Year 6]])</f>
        <v>0</v>
      </c>
      <c r="I25" s="109"/>
    </row>
    <row r="26" spans="1:9">
      <c r="A26" s="109"/>
      <c r="B26" s="114"/>
      <c r="C26" s="114"/>
      <c r="D26" s="114"/>
      <c r="E26" s="114"/>
      <c r="F26" s="114"/>
      <c r="G26" s="114"/>
      <c r="H26" s="111">
        <f>SUM(tbConsultants[[#This Row],[Year 2023]:[Year 6]])</f>
        <v>0</v>
      </c>
      <c r="I26" s="109"/>
    </row>
    <row r="27" spans="1:9">
      <c r="A27" s="109"/>
      <c r="B27" s="114"/>
      <c r="C27" s="114"/>
      <c r="D27" s="114"/>
      <c r="E27" s="114"/>
      <c r="F27" s="114"/>
      <c r="G27" s="114"/>
      <c r="H27" s="111">
        <f>SUM(tbConsultants[[#This Row],[Year 2023]:[Year 6]])</f>
        <v>0</v>
      </c>
      <c r="I27" s="109"/>
    </row>
    <row r="28" spans="1:9">
      <c r="A28" s="109"/>
      <c r="B28" s="114"/>
      <c r="C28" s="114"/>
      <c r="D28" s="114"/>
      <c r="E28" s="114"/>
      <c r="F28" s="114"/>
      <c r="G28" s="114"/>
      <c r="H28" s="111">
        <f>SUM(tbConsultants[[#This Row],[Year 2023]:[Year 6]])</f>
        <v>0</v>
      </c>
      <c r="I28" s="109"/>
    </row>
    <row r="29" spans="1:9">
      <c r="A29" s="109"/>
      <c r="B29" s="114"/>
      <c r="C29" s="114"/>
      <c r="D29" s="114"/>
      <c r="E29" s="114"/>
      <c r="F29" s="114"/>
      <c r="G29" s="114"/>
      <c r="H29" s="111">
        <f>SUM(tbConsultants[[#This Row],[Year 2023]:[Year 6]])</f>
        <v>0</v>
      </c>
      <c r="I29" s="109"/>
    </row>
    <row r="30" spans="1:9">
      <c r="A30" s="109"/>
      <c r="B30" s="114"/>
      <c r="C30" s="114"/>
      <c r="D30" s="114"/>
      <c r="E30" s="114"/>
      <c r="F30" s="114"/>
      <c r="G30" s="114"/>
      <c r="H30" s="111">
        <f>SUM(tbConsultants[[#This Row],[Year 2023]:[Year 6]])</f>
        <v>0</v>
      </c>
      <c r="I30" s="109"/>
    </row>
    <row r="31" spans="1:9">
      <c r="A31" s="109"/>
      <c r="B31" s="110"/>
      <c r="C31" s="110"/>
      <c r="D31" s="110"/>
      <c r="E31" s="110"/>
      <c r="F31" s="110"/>
      <c r="G31" s="110"/>
      <c r="H31" s="111">
        <f>SUM(tbConsultants[[#This Row],[Year 2023]:[Year 6]])</f>
        <v>0</v>
      </c>
      <c r="I31" s="109"/>
    </row>
    <row r="32" spans="1:9">
      <c r="A32" s="112" t="s">
        <v>0</v>
      </c>
      <c r="B32" s="113">
        <f>SUBTOTAL(109,tbConsultants[Year 2023])</f>
        <v>0</v>
      </c>
      <c r="C32" s="113">
        <f>SUBTOTAL(109,tbConsultants[Year 2024])</f>
        <v>0</v>
      </c>
      <c r="D32" s="113">
        <f>SUBTOTAL(109,tbConsultants[Year 2025])</f>
        <v>0</v>
      </c>
      <c r="E32" s="113">
        <f>SUBTOTAL(109,tbConsultants[Year 2026])</f>
        <v>0</v>
      </c>
      <c r="F32" s="113">
        <f>SUBTOTAL(109,tbConsultants[Year 2027])</f>
        <v>0</v>
      </c>
      <c r="G32" s="224">
        <f>SUBTOTAL(109,tbConsultants[Year 6])</f>
        <v>0</v>
      </c>
      <c r="H32" s="224">
        <f>SUM(tbConsultants[[#Totals],[Year 2023]:[Year 6]])</f>
        <v>0</v>
      </c>
      <c r="I32" s="112"/>
    </row>
    <row r="34" spans="1:1">
      <c r="A34" s="128" t="s">
        <v>443</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30" priority="2">
      <formula>AND(CELL("protect",A2),Check_Locked)</formula>
    </cfRule>
  </conditionalFormatting>
  <conditionalFormatting sqref="A4:I4">
    <cfRule type="expression" dxfId="29"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zoomScaleNormal="100" workbookViewId="0">
      <selection activeCell="A4" sqref="A4:I4"/>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31" t="s">
        <v>446</v>
      </c>
      <c r="B1" s="232"/>
      <c r="C1" s="232"/>
      <c r="D1" s="232"/>
      <c r="E1" s="232"/>
      <c r="F1" s="232"/>
      <c r="G1" s="232"/>
      <c r="H1" s="232"/>
      <c r="I1" s="233"/>
    </row>
    <row r="2" spans="1:9" ht="30.6" customHeight="1" thickBot="1">
      <c r="A2" s="234" t="s">
        <v>456</v>
      </c>
      <c r="B2" s="235"/>
      <c r="C2" s="235"/>
      <c r="D2" s="235"/>
      <c r="E2" s="235"/>
      <c r="F2" s="235"/>
      <c r="G2" s="235"/>
      <c r="H2" s="235"/>
      <c r="I2" s="236"/>
    </row>
    <row r="3" spans="1:9" ht="73.8" customHeight="1">
      <c r="A3" s="228" t="s">
        <v>455</v>
      </c>
      <c r="B3" s="229"/>
      <c r="C3" s="229"/>
      <c r="D3" s="229"/>
      <c r="E3" s="229"/>
      <c r="F3" s="229"/>
      <c r="G3" s="229"/>
      <c r="H3" s="229"/>
      <c r="I3" s="230"/>
    </row>
    <row r="4" spans="1:9" ht="32.4">
      <c r="A4" s="237" t="s">
        <v>8</v>
      </c>
      <c r="B4" s="238" t="s">
        <v>447</v>
      </c>
      <c r="C4" s="238" t="s">
        <v>448</v>
      </c>
      <c r="D4" s="238" t="s">
        <v>449</v>
      </c>
      <c r="E4" s="238" t="s">
        <v>450</v>
      </c>
      <c r="F4" s="238" t="s">
        <v>451</v>
      </c>
      <c r="G4" s="238" t="s">
        <v>39</v>
      </c>
      <c r="H4" s="238" t="s">
        <v>2</v>
      </c>
      <c r="I4" s="239" t="s">
        <v>1</v>
      </c>
    </row>
    <row r="5" spans="1:9">
      <c r="A5" s="115" t="s">
        <v>70</v>
      </c>
      <c r="B5" s="116" t="s">
        <v>70</v>
      </c>
      <c r="C5" s="116" t="s">
        <v>70</v>
      </c>
      <c r="D5" s="116" t="s">
        <v>70</v>
      </c>
      <c r="E5" s="116" t="s">
        <v>70</v>
      </c>
      <c r="F5" s="116" t="s">
        <v>70</v>
      </c>
      <c r="G5" s="116" t="s">
        <v>70</v>
      </c>
      <c r="H5" s="117">
        <f>SUM(Evaluation!$B5:$G5)</f>
        <v>0</v>
      </c>
      <c r="I5" s="115"/>
    </row>
    <row r="6" spans="1:9">
      <c r="A6" s="115" t="s">
        <v>70</v>
      </c>
      <c r="B6" s="116" t="s">
        <v>70</v>
      </c>
      <c r="C6" s="116" t="s">
        <v>70</v>
      </c>
      <c r="D6" s="116" t="s">
        <v>70</v>
      </c>
      <c r="E6" s="116" t="s">
        <v>70</v>
      </c>
      <c r="F6" s="116" t="s">
        <v>70</v>
      </c>
      <c r="G6" s="116" t="s">
        <v>70</v>
      </c>
      <c r="H6" s="117">
        <f>SUM(Evaluation!$B6:$G6)</f>
        <v>0</v>
      </c>
      <c r="I6" s="115"/>
    </row>
    <row r="7" spans="1:9" ht="15.75" customHeight="1">
      <c r="A7" s="115" t="s">
        <v>70</v>
      </c>
      <c r="B7" s="116" t="s">
        <v>70</v>
      </c>
      <c r="C7" s="116" t="s">
        <v>70</v>
      </c>
      <c r="D7" s="116" t="s">
        <v>70</v>
      </c>
      <c r="E7" s="116" t="s">
        <v>70</v>
      </c>
      <c r="F7" s="116" t="s">
        <v>70</v>
      </c>
      <c r="G7" s="116" t="s">
        <v>70</v>
      </c>
      <c r="H7" s="117">
        <f>SUM(Evaluation!$B7:$G7)</f>
        <v>0</v>
      </c>
      <c r="I7" s="115"/>
    </row>
    <row r="8" spans="1:9">
      <c r="A8" s="115" t="s">
        <v>70</v>
      </c>
      <c r="B8" s="116" t="s">
        <v>70</v>
      </c>
      <c r="C8" s="116" t="s">
        <v>70</v>
      </c>
      <c r="D8" s="116" t="s">
        <v>70</v>
      </c>
      <c r="E8" s="116" t="s">
        <v>70</v>
      </c>
      <c r="F8" s="116" t="s">
        <v>70</v>
      </c>
      <c r="G8" s="116" t="s">
        <v>70</v>
      </c>
      <c r="H8" s="117">
        <f>SUM(Evaluation!$B8:$G8)</f>
        <v>0</v>
      </c>
      <c r="I8" s="115"/>
    </row>
    <row r="9" spans="1:9">
      <c r="A9" s="115" t="s">
        <v>70</v>
      </c>
      <c r="B9" s="116" t="s">
        <v>70</v>
      </c>
      <c r="C9" s="116" t="s">
        <v>70</v>
      </c>
      <c r="D9" s="116" t="s">
        <v>70</v>
      </c>
      <c r="E9" s="116" t="s">
        <v>70</v>
      </c>
      <c r="F9" s="116" t="s">
        <v>70</v>
      </c>
      <c r="G9" s="116" t="s">
        <v>70</v>
      </c>
      <c r="H9" s="117">
        <f>SUM(Evaluation!$B9:$G9)</f>
        <v>0</v>
      </c>
      <c r="I9" s="115"/>
    </row>
    <row r="10" spans="1:9">
      <c r="A10" s="115" t="s">
        <v>70</v>
      </c>
      <c r="B10" s="116" t="s">
        <v>70</v>
      </c>
      <c r="C10" s="116" t="s">
        <v>70</v>
      </c>
      <c r="D10" s="116" t="s">
        <v>70</v>
      </c>
      <c r="E10" s="116" t="s">
        <v>70</v>
      </c>
      <c r="F10" s="116" t="s">
        <v>70</v>
      </c>
      <c r="G10" s="116" t="s">
        <v>70</v>
      </c>
      <c r="H10" s="117">
        <f>SUM(Evaluation!$B10:$G10)</f>
        <v>0</v>
      </c>
      <c r="I10" s="115"/>
    </row>
    <row r="11" spans="1:9">
      <c r="A11" s="115" t="s">
        <v>70</v>
      </c>
      <c r="B11" s="116" t="s">
        <v>70</v>
      </c>
      <c r="C11" s="116" t="s">
        <v>70</v>
      </c>
      <c r="D11" s="116" t="s">
        <v>70</v>
      </c>
      <c r="E11" s="116" t="s">
        <v>70</v>
      </c>
      <c r="F11" s="116" t="s">
        <v>70</v>
      </c>
      <c r="G11" s="116" t="s">
        <v>70</v>
      </c>
      <c r="H11" s="117">
        <f>SUM(Evaluation!$B11:$G11)</f>
        <v>0</v>
      </c>
      <c r="I11" s="115"/>
    </row>
    <row r="12" spans="1:9">
      <c r="A12" s="115" t="s">
        <v>70</v>
      </c>
      <c r="B12" s="116" t="s">
        <v>70</v>
      </c>
      <c r="C12" s="116" t="s">
        <v>70</v>
      </c>
      <c r="D12" s="116" t="s">
        <v>70</v>
      </c>
      <c r="E12" s="116" t="s">
        <v>70</v>
      </c>
      <c r="F12" s="116" t="s">
        <v>70</v>
      </c>
      <c r="G12" s="116" t="s">
        <v>70</v>
      </c>
      <c r="H12" s="117">
        <f>SUM(Evaluation!$B12:$G12)</f>
        <v>0</v>
      </c>
      <c r="I12" s="115"/>
    </row>
    <row r="13" spans="1:9">
      <c r="A13" s="115" t="s">
        <v>70</v>
      </c>
      <c r="B13" s="116" t="s">
        <v>70</v>
      </c>
      <c r="C13" s="116" t="s">
        <v>70</v>
      </c>
      <c r="D13" s="116" t="s">
        <v>70</v>
      </c>
      <c r="E13" s="116" t="s">
        <v>70</v>
      </c>
      <c r="F13" s="116" t="s">
        <v>70</v>
      </c>
      <c r="G13" s="116" t="s">
        <v>70</v>
      </c>
      <c r="H13" s="117">
        <f>SUM(Evaluation!$B13:$G13)</f>
        <v>0</v>
      </c>
      <c r="I13" s="115"/>
    </row>
    <row r="14" spans="1:9">
      <c r="A14" s="115" t="s">
        <v>70</v>
      </c>
      <c r="B14" s="116" t="s">
        <v>70</v>
      </c>
      <c r="C14" s="116" t="s">
        <v>70</v>
      </c>
      <c r="D14" s="116" t="s">
        <v>70</v>
      </c>
      <c r="E14" s="116" t="s">
        <v>70</v>
      </c>
      <c r="F14" s="116" t="s">
        <v>70</v>
      </c>
      <c r="G14" s="116" t="s">
        <v>70</v>
      </c>
      <c r="H14" s="117">
        <f>SUM(Evaluation!$B14:$G14)</f>
        <v>0</v>
      </c>
      <c r="I14" s="115"/>
    </row>
    <row r="15" spans="1:9">
      <c r="A15" s="115" t="s">
        <v>70</v>
      </c>
      <c r="B15" s="116" t="s">
        <v>70</v>
      </c>
      <c r="C15" s="116" t="s">
        <v>70</v>
      </c>
      <c r="D15" s="116" t="s">
        <v>70</v>
      </c>
      <c r="E15" s="116" t="s">
        <v>70</v>
      </c>
      <c r="F15" s="116" t="s">
        <v>70</v>
      </c>
      <c r="G15" s="116" t="s">
        <v>70</v>
      </c>
      <c r="H15" s="117">
        <f>SUM(Evaluation!$B15:$G15)</f>
        <v>0</v>
      </c>
      <c r="I15" s="115"/>
    </row>
    <row r="16" spans="1:9">
      <c r="A16" s="115" t="s">
        <v>70</v>
      </c>
      <c r="B16" s="116" t="s">
        <v>70</v>
      </c>
      <c r="C16" s="116" t="s">
        <v>70</v>
      </c>
      <c r="D16" s="116" t="s">
        <v>70</v>
      </c>
      <c r="E16" s="116" t="s">
        <v>70</v>
      </c>
      <c r="F16" s="116" t="s">
        <v>70</v>
      </c>
      <c r="G16" s="116" t="s">
        <v>70</v>
      </c>
      <c r="H16" s="117">
        <f>SUM(Evaluation!$B16:$G16)</f>
        <v>0</v>
      </c>
      <c r="I16" s="115"/>
    </row>
    <row r="17" spans="1:9">
      <c r="A17" s="115" t="s">
        <v>70</v>
      </c>
      <c r="B17" s="116" t="s">
        <v>70</v>
      </c>
      <c r="C17" s="116" t="s">
        <v>70</v>
      </c>
      <c r="D17" s="116" t="s">
        <v>70</v>
      </c>
      <c r="E17" s="116" t="s">
        <v>70</v>
      </c>
      <c r="F17" s="116" t="s">
        <v>70</v>
      </c>
      <c r="G17" s="116" t="s">
        <v>70</v>
      </c>
      <c r="H17" s="117">
        <f>SUM(Evaluation!$B17:$G17)</f>
        <v>0</v>
      </c>
      <c r="I17" s="115"/>
    </row>
    <row r="18" spans="1:9">
      <c r="A18" s="115" t="s">
        <v>70</v>
      </c>
      <c r="B18" s="116" t="s">
        <v>70</v>
      </c>
      <c r="C18" s="116" t="s">
        <v>70</v>
      </c>
      <c r="D18" s="116" t="s">
        <v>70</v>
      </c>
      <c r="E18" s="116" t="s">
        <v>70</v>
      </c>
      <c r="F18" s="116" t="s">
        <v>70</v>
      </c>
      <c r="G18" s="116" t="s">
        <v>70</v>
      </c>
      <c r="H18" s="117">
        <f>SUM(Evaluation!$B18:$G18)</f>
        <v>0</v>
      </c>
      <c r="I18" s="115"/>
    </row>
    <row r="19" spans="1:9">
      <c r="A19" s="115"/>
      <c r="B19" s="118"/>
      <c r="C19" s="118"/>
      <c r="D19" s="118"/>
      <c r="E19" s="118"/>
      <c r="F19" s="118"/>
      <c r="G19" s="118"/>
      <c r="H19" s="117">
        <f>SUM(Evaluation!$B19:$G19)</f>
        <v>0</v>
      </c>
      <c r="I19" s="115"/>
    </row>
    <row r="20" spans="1:9">
      <c r="A20" s="115"/>
      <c r="B20" s="118"/>
      <c r="C20" s="118"/>
      <c r="D20" s="118"/>
      <c r="E20" s="118"/>
      <c r="F20" s="118"/>
      <c r="G20" s="118"/>
      <c r="H20" s="117">
        <f>SUM(Evaluation!$B20:$G20)</f>
        <v>0</v>
      </c>
      <c r="I20" s="115"/>
    </row>
    <row r="21" spans="1:9">
      <c r="A21" s="115"/>
      <c r="B21" s="118"/>
      <c r="C21" s="118"/>
      <c r="D21" s="118"/>
      <c r="E21" s="118"/>
      <c r="F21" s="118"/>
      <c r="G21" s="118"/>
      <c r="H21" s="117">
        <f>SUM(Evaluation!$B21:$G21)</f>
        <v>0</v>
      </c>
      <c r="I21" s="115"/>
    </row>
    <row r="22" spans="1:9">
      <c r="A22" s="115" t="s">
        <v>70</v>
      </c>
      <c r="B22" s="116" t="s">
        <v>70</v>
      </c>
      <c r="C22" s="116" t="s">
        <v>70</v>
      </c>
      <c r="D22" s="116" t="s">
        <v>70</v>
      </c>
      <c r="E22" s="116" t="s">
        <v>70</v>
      </c>
      <c r="F22" s="116" t="s">
        <v>70</v>
      </c>
      <c r="G22" s="116" t="s">
        <v>70</v>
      </c>
      <c r="H22" s="117">
        <f>SUM(Evaluation!$B22:$G22)</f>
        <v>0</v>
      </c>
      <c r="I22" s="115"/>
    </row>
    <row r="23" spans="1:9">
      <c r="A23" s="119" t="s">
        <v>62</v>
      </c>
      <c r="B23" s="120">
        <f>SUBTOTAL(109,tbEvaluation[Year 2023])</f>
        <v>0</v>
      </c>
      <c r="C23" s="120">
        <f>SUBTOTAL(109,tbEvaluation[Year 2024])</f>
        <v>0</v>
      </c>
      <c r="D23" s="120">
        <f>SUBTOTAL(109,tbEvaluation[Year 2025])</f>
        <v>0</v>
      </c>
      <c r="E23" s="120">
        <f>SUBTOTAL(109,tbEvaluation[Year 2026])</f>
        <v>0</v>
      </c>
      <c r="F23" s="120">
        <f>SUBTOTAL(109,tbEvaluation[Year 2027])</f>
        <v>0</v>
      </c>
      <c r="G23" s="121">
        <f>SUBTOTAL(109,tbEvaluation[Year 6])</f>
        <v>0</v>
      </c>
      <c r="H23" s="121">
        <f>SUM(tbEvaluation[[#Totals],[Year 2023]:[Year 6]])</f>
        <v>0</v>
      </c>
      <c r="I23" s="119"/>
    </row>
  </sheetData>
  <sheetProtection formatCells="0" formatColumns="0" insertRows="0"/>
  <mergeCells count="3">
    <mergeCell ref="A2:I2"/>
    <mergeCell ref="A3:I3"/>
    <mergeCell ref="A1:I1"/>
  </mergeCells>
  <conditionalFormatting sqref="A2:I3 A5:I23">
    <cfRule type="expression" dxfId="28" priority="2">
      <formula>AND(CELL("protect",A2),Check_Locked)</formula>
    </cfRule>
  </conditionalFormatting>
  <conditionalFormatting sqref="A4:I4">
    <cfRule type="expression" dxfId="27"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sqref="A1:I1"/>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51.6" customHeight="1" thickBot="1">
      <c r="A1" s="240" t="s">
        <v>446</v>
      </c>
      <c r="B1" s="241"/>
      <c r="C1" s="241"/>
      <c r="D1" s="241"/>
      <c r="E1" s="241"/>
      <c r="F1" s="241"/>
      <c r="G1" s="241"/>
      <c r="H1" s="241"/>
      <c r="I1" s="242"/>
    </row>
    <row r="2" spans="1:9" ht="36" customHeight="1" thickBot="1">
      <c r="A2" s="243" t="s">
        <v>457</v>
      </c>
      <c r="B2" s="244"/>
      <c r="C2" s="244"/>
      <c r="D2" s="244"/>
      <c r="E2" s="244"/>
      <c r="F2" s="244"/>
      <c r="G2" s="244"/>
      <c r="H2" s="244"/>
      <c r="I2" s="245"/>
    </row>
    <row r="3" spans="1:9" ht="32.4">
      <c r="A3" s="246" t="s">
        <v>8</v>
      </c>
      <c r="B3" s="214" t="s">
        <v>447</v>
      </c>
      <c r="C3" s="214" t="s">
        <v>448</v>
      </c>
      <c r="D3" s="214" t="s">
        <v>449</v>
      </c>
      <c r="E3" s="214" t="s">
        <v>450</v>
      </c>
      <c r="F3" s="214" t="s">
        <v>451</v>
      </c>
      <c r="G3" s="214" t="s">
        <v>39</v>
      </c>
      <c r="H3" s="214" t="s">
        <v>2</v>
      </c>
      <c r="I3" s="247" t="s">
        <v>1</v>
      </c>
    </row>
    <row r="4" spans="1:9">
      <c r="A4" s="248" t="s">
        <v>70</v>
      </c>
      <c r="B4" s="110" t="s">
        <v>70</v>
      </c>
      <c r="C4" s="110" t="s">
        <v>70</v>
      </c>
      <c r="D4" s="110" t="s">
        <v>70</v>
      </c>
      <c r="E4" s="110" t="s">
        <v>70</v>
      </c>
      <c r="F4" s="110" t="s">
        <v>70</v>
      </c>
      <c r="G4" s="110" t="s">
        <v>70</v>
      </c>
      <c r="H4" s="111">
        <f>SUM(Equipment!$B4:$G4)</f>
        <v>0</v>
      </c>
      <c r="I4" s="249"/>
    </row>
    <row r="5" spans="1:9">
      <c r="A5" s="248" t="s">
        <v>70</v>
      </c>
      <c r="B5" s="110" t="s">
        <v>70</v>
      </c>
      <c r="C5" s="110" t="s">
        <v>70</v>
      </c>
      <c r="D5" s="110" t="s">
        <v>70</v>
      </c>
      <c r="E5" s="110" t="s">
        <v>70</v>
      </c>
      <c r="F5" s="110" t="s">
        <v>70</v>
      </c>
      <c r="G5" s="110" t="s">
        <v>70</v>
      </c>
      <c r="H5" s="111">
        <f>SUM(Equipment!$B5:$G5)</f>
        <v>0</v>
      </c>
      <c r="I5" s="249"/>
    </row>
    <row r="6" spans="1:9">
      <c r="A6" s="248" t="s">
        <v>70</v>
      </c>
      <c r="B6" s="110" t="s">
        <v>70</v>
      </c>
      <c r="C6" s="110" t="s">
        <v>70</v>
      </c>
      <c r="D6" s="110" t="s">
        <v>70</v>
      </c>
      <c r="E6" s="110" t="s">
        <v>70</v>
      </c>
      <c r="F6" s="110" t="s">
        <v>70</v>
      </c>
      <c r="G6" s="110" t="s">
        <v>70</v>
      </c>
      <c r="H6" s="111">
        <f>SUM(Equipment!$B6:$G6)</f>
        <v>0</v>
      </c>
      <c r="I6" s="249"/>
    </row>
    <row r="7" spans="1:9">
      <c r="A7" s="248" t="s">
        <v>70</v>
      </c>
      <c r="B7" s="110" t="s">
        <v>70</v>
      </c>
      <c r="C7" s="110" t="s">
        <v>70</v>
      </c>
      <c r="D7" s="110" t="s">
        <v>70</v>
      </c>
      <c r="E7" s="110" t="s">
        <v>70</v>
      </c>
      <c r="F7" s="110" t="s">
        <v>70</v>
      </c>
      <c r="G7" s="110" t="s">
        <v>70</v>
      </c>
      <c r="H7" s="111">
        <f>SUM(Equipment!$B7:$G7)</f>
        <v>0</v>
      </c>
      <c r="I7" s="249"/>
    </row>
    <row r="8" spans="1:9">
      <c r="A8" s="248" t="s">
        <v>70</v>
      </c>
      <c r="B8" s="110" t="s">
        <v>70</v>
      </c>
      <c r="C8" s="110" t="s">
        <v>70</v>
      </c>
      <c r="D8" s="110" t="s">
        <v>70</v>
      </c>
      <c r="E8" s="110" t="s">
        <v>70</v>
      </c>
      <c r="F8" s="110" t="s">
        <v>70</v>
      </c>
      <c r="G8" s="110" t="s">
        <v>70</v>
      </c>
      <c r="H8" s="111">
        <f>SUM(Equipment!$B8:$G8)</f>
        <v>0</v>
      </c>
      <c r="I8" s="249"/>
    </row>
    <row r="9" spans="1:9">
      <c r="A9" s="248" t="s">
        <v>70</v>
      </c>
      <c r="B9" s="110" t="s">
        <v>70</v>
      </c>
      <c r="C9" s="110" t="s">
        <v>70</v>
      </c>
      <c r="D9" s="110" t="s">
        <v>70</v>
      </c>
      <c r="E9" s="110" t="s">
        <v>70</v>
      </c>
      <c r="F9" s="110" t="s">
        <v>70</v>
      </c>
      <c r="G9" s="110" t="s">
        <v>70</v>
      </c>
      <c r="H9" s="111">
        <f>SUM(Equipment!$B9:$G9)</f>
        <v>0</v>
      </c>
      <c r="I9" s="249"/>
    </row>
    <row r="10" spans="1:9">
      <c r="A10" s="248" t="s">
        <v>70</v>
      </c>
      <c r="B10" s="110" t="s">
        <v>70</v>
      </c>
      <c r="C10" s="110" t="s">
        <v>70</v>
      </c>
      <c r="D10" s="110" t="s">
        <v>70</v>
      </c>
      <c r="E10" s="110" t="s">
        <v>70</v>
      </c>
      <c r="F10" s="110" t="s">
        <v>70</v>
      </c>
      <c r="G10" s="110" t="s">
        <v>70</v>
      </c>
      <c r="H10" s="111">
        <f>SUM(Equipment!$B10:$G10)</f>
        <v>0</v>
      </c>
      <c r="I10" s="249"/>
    </row>
    <row r="11" spans="1:9">
      <c r="A11" s="248" t="s">
        <v>70</v>
      </c>
      <c r="B11" s="110" t="s">
        <v>70</v>
      </c>
      <c r="C11" s="110" t="s">
        <v>70</v>
      </c>
      <c r="D11" s="110" t="s">
        <v>70</v>
      </c>
      <c r="E11" s="110" t="s">
        <v>70</v>
      </c>
      <c r="F11" s="110" t="s">
        <v>70</v>
      </c>
      <c r="G11" s="110" t="s">
        <v>70</v>
      </c>
      <c r="H11" s="111">
        <f>SUM(Equipment!$B11:$G11)</f>
        <v>0</v>
      </c>
      <c r="I11" s="249"/>
    </row>
    <row r="12" spans="1:9">
      <c r="A12" s="248" t="s">
        <v>70</v>
      </c>
      <c r="B12" s="110" t="s">
        <v>70</v>
      </c>
      <c r="C12" s="110" t="s">
        <v>70</v>
      </c>
      <c r="D12" s="110" t="s">
        <v>70</v>
      </c>
      <c r="E12" s="110" t="s">
        <v>70</v>
      </c>
      <c r="F12" s="110" t="s">
        <v>70</v>
      </c>
      <c r="G12" s="110" t="s">
        <v>70</v>
      </c>
      <c r="H12" s="111">
        <f>SUM(Equipment!$B12:$G12)</f>
        <v>0</v>
      </c>
      <c r="I12" s="249"/>
    </row>
    <row r="13" spans="1:9">
      <c r="A13" s="248" t="s">
        <v>70</v>
      </c>
      <c r="B13" s="110" t="s">
        <v>70</v>
      </c>
      <c r="C13" s="110" t="s">
        <v>70</v>
      </c>
      <c r="D13" s="110" t="s">
        <v>70</v>
      </c>
      <c r="E13" s="110" t="s">
        <v>70</v>
      </c>
      <c r="F13" s="110" t="s">
        <v>70</v>
      </c>
      <c r="G13" s="110" t="s">
        <v>70</v>
      </c>
      <c r="H13" s="111">
        <f>SUM(Equipment!$B13:$G13)</f>
        <v>0</v>
      </c>
      <c r="I13" s="249"/>
    </row>
    <row r="14" spans="1:9">
      <c r="A14" s="248" t="s">
        <v>70</v>
      </c>
      <c r="B14" s="110" t="s">
        <v>70</v>
      </c>
      <c r="C14" s="110" t="s">
        <v>70</v>
      </c>
      <c r="D14" s="110" t="s">
        <v>70</v>
      </c>
      <c r="E14" s="110" t="s">
        <v>70</v>
      </c>
      <c r="F14" s="110" t="s">
        <v>70</v>
      </c>
      <c r="G14" s="110" t="s">
        <v>70</v>
      </c>
      <c r="H14" s="111">
        <f>SUM(Equipment!$B14:$G14)</f>
        <v>0</v>
      </c>
      <c r="I14" s="249"/>
    </row>
    <row r="15" spans="1:9">
      <c r="A15" s="248" t="s">
        <v>70</v>
      </c>
      <c r="B15" s="110" t="s">
        <v>70</v>
      </c>
      <c r="C15" s="110" t="s">
        <v>70</v>
      </c>
      <c r="D15" s="110" t="s">
        <v>70</v>
      </c>
      <c r="E15" s="110" t="s">
        <v>70</v>
      </c>
      <c r="F15" s="110" t="s">
        <v>70</v>
      </c>
      <c r="G15" s="110" t="s">
        <v>70</v>
      </c>
      <c r="H15" s="111">
        <f>SUM(Equipment!$B15:$G15)</f>
        <v>0</v>
      </c>
      <c r="I15" s="249"/>
    </row>
    <row r="16" spans="1:9">
      <c r="A16" s="248" t="s">
        <v>70</v>
      </c>
      <c r="B16" s="110" t="s">
        <v>70</v>
      </c>
      <c r="C16" s="110" t="s">
        <v>70</v>
      </c>
      <c r="D16" s="110" t="s">
        <v>70</v>
      </c>
      <c r="E16" s="110" t="s">
        <v>70</v>
      </c>
      <c r="F16" s="110" t="s">
        <v>70</v>
      </c>
      <c r="G16" s="110" t="s">
        <v>70</v>
      </c>
      <c r="H16" s="111">
        <f>SUM(Equipment!$B16:$G16)</f>
        <v>0</v>
      </c>
      <c r="I16" s="249"/>
    </row>
    <row r="17" spans="1:9">
      <c r="A17" s="248"/>
      <c r="B17" s="114"/>
      <c r="C17" s="114"/>
      <c r="D17" s="114"/>
      <c r="E17" s="114"/>
      <c r="F17" s="114"/>
      <c r="G17" s="114"/>
      <c r="H17" s="111">
        <f>SUM(Equipment!$B17:$G17)</f>
        <v>0</v>
      </c>
      <c r="I17" s="249"/>
    </row>
    <row r="18" spans="1:9">
      <c r="A18" s="248"/>
      <c r="B18" s="114"/>
      <c r="C18" s="114"/>
      <c r="D18" s="114"/>
      <c r="E18" s="114"/>
      <c r="F18" s="114"/>
      <c r="G18" s="114"/>
      <c r="H18" s="111">
        <f>SUM(Equipment!$B18:$G18)</f>
        <v>0</v>
      </c>
      <c r="I18" s="249"/>
    </row>
    <row r="19" spans="1:9">
      <c r="A19" s="248"/>
      <c r="B19" s="114"/>
      <c r="C19" s="114"/>
      <c r="D19" s="114"/>
      <c r="E19" s="114"/>
      <c r="F19" s="114"/>
      <c r="G19" s="114"/>
      <c r="H19" s="111">
        <f>SUM(Equipment!$B19:$G19)</f>
        <v>0</v>
      </c>
      <c r="I19" s="249"/>
    </row>
    <row r="20" spans="1:9">
      <c r="A20" s="248" t="s">
        <v>70</v>
      </c>
      <c r="B20" s="110" t="s">
        <v>70</v>
      </c>
      <c r="C20" s="110" t="s">
        <v>70</v>
      </c>
      <c r="D20" s="110" t="s">
        <v>70</v>
      </c>
      <c r="E20" s="110" t="s">
        <v>70</v>
      </c>
      <c r="F20" s="110" t="s">
        <v>70</v>
      </c>
      <c r="G20" s="110" t="s">
        <v>70</v>
      </c>
      <c r="H20" s="111">
        <f>SUM(Equipment!$B20:$G20)</f>
        <v>0</v>
      </c>
      <c r="I20" s="249"/>
    </row>
    <row r="21" spans="1:9">
      <c r="A21" s="248" t="s">
        <v>70</v>
      </c>
      <c r="B21" s="110" t="s">
        <v>70</v>
      </c>
      <c r="C21" s="110" t="s">
        <v>70</v>
      </c>
      <c r="D21" s="110" t="s">
        <v>70</v>
      </c>
      <c r="E21" s="110" t="s">
        <v>70</v>
      </c>
      <c r="F21" s="110" t="s">
        <v>70</v>
      </c>
      <c r="G21" s="110" t="s">
        <v>70</v>
      </c>
      <c r="H21" s="111">
        <f>SUM(Equipment!$B21:$G21)</f>
        <v>0</v>
      </c>
      <c r="I21" s="249"/>
    </row>
    <row r="22" spans="1:9" ht="15" thickBot="1">
      <c r="A22" s="250" t="s">
        <v>63</v>
      </c>
      <c r="B22" s="251">
        <f>SUBTOTAL(109,tbEquipment[Year 2023])</f>
        <v>0</v>
      </c>
      <c r="C22" s="251">
        <f>SUBTOTAL(109,tbEquipment[Year 2024])</f>
        <v>0</v>
      </c>
      <c r="D22" s="251">
        <f>SUBTOTAL(109,tbEquipment[Year 2025])</f>
        <v>0</v>
      </c>
      <c r="E22" s="251">
        <f>SUBTOTAL(109,tbEquipment[Year 2026])</f>
        <v>0</v>
      </c>
      <c r="F22" s="251">
        <f>SUBTOTAL(109,tbEquipment[Year 2027])</f>
        <v>0</v>
      </c>
      <c r="G22" s="252">
        <f>SUBTOTAL(109,tbEquipment[Year 6])</f>
        <v>0</v>
      </c>
      <c r="H22" s="252">
        <f>SUM(tbEquipment[[#Totals],[Year 2023]:[Year 6]])</f>
        <v>0</v>
      </c>
      <c r="I22" s="253"/>
    </row>
  </sheetData>
  <sheetProtection formatCells="0" formatColumns="0" insertRows="0"/>
  <dataConsolidate/>
  <mergeCells count="2">
    <mergeCell ref="A2:I2"/>
    <mergeCell ref="A1:I1"/>
  </mergeCells>
  <conditionalFormatting sqref="A2:I2 A4:I22">
    <cfRule type="expression" dxfId="26" priority="2">
      <formula>AND(CELL("protect",A2),Check_Locked)</formula>
    </cfRule>
  </conditionalFormatting>
  <conditionalFormatting sqref="A3:I3">
    <cfRule type="expression" dxfId="25"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sqref="A1:I2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43.8" customHeight="1" thickBot="1">
      <c r="A1" s="254" t="s">
        <v>446</v>
      </c>
      <c r="B1" s="255"/>
      <c r="C1" s="255"/>
      <c r="D1" s="255"/>
      <c r="E1" s="255"/>
      <c r="F1" s="255"/>
      <c r="G1" s="255"/>
      <c r="H1" s="255"/>
      <c r="I1" s="256"/>
    </row>
    <row r="2" spans="1:9" ht="28.2" customHeight="1" thickBot="1">
      <c r="A2" s="257" t="s">
        <v>458</v>
      </c>
      <c r="B2" s="258"/>
      <c r="C2" s="258"/>
      <c r="D2" s="258"/>
      <c r="E2" s="258"/>
      <c r="F2" s="258"/>
      <c r="G2" s="258"/>
      <c r="H2" s="258"/>
      <c r="I2" s="259"/>
    </row>
    <row r="3" spans="1:9" ht="37.200000000000003" customHeight="1">
      <c r="A3" s="261" t="s">
        <v>8</v>
      </c>
      <c r="B3" s="260" t="s">
        <v>447</v>
      </c>
      <c r="C3" s="260" t="s">
        <v>448</v>
      </c>
      <c r="D3" s="260" t="s">
        <v>449</v>
      </c>
      <c r="E3" s="260" t="s">
        <v>450</v>
      </c>
      <c r="F3" s="260" t="s">
        <v>451</v>
      </c>
      <c r="G3" s="260" t="s">
        <v>39</v>
      </c>
      <c r="H3" s="260" t="s">
        <v>2</v>
      </c>
      <c r="I3" s="262" t="s">
        <v>1</v>
      </c>
    </row>
    <row r="4" spans="1:9" customFormat="1">
      <c r="A4" s="248" t="s">
        <v>70</v>
      </c>
      <c r="B4" s="110" t="s">
        <v>70</v>
      </c>
      <c r="C4" s="110" t="s">
        <v>70</v>
      </c>
      <c r="D4" s="110" t="s">
        <v>70</v>
      </c>
      <c r="E4" s="110" t="s">
        <v>70</v>
      </c>
      <c r="F4" s="110" t="s">
        <v>70</v>
      </c>
      <c r="G4" s="110" t="s">
        <v>70</v>
      </c>
      <c r="H4" s="111">
        <f>SUM(InternationalTravel!$B4:$G4)</f>
        <v>0</v>
      </c>
      <c r="I4" s="249"/>
    </row>
    <row r="5" spans="1:9" customFormat="1">
      <c r="A5" s="248" t="s">
        <v>70</v>
      </c>
      <c r="B5" s="110" t="s">
        <v>70</v>
      </c>
      <c r="C5" s="110" t="s">
        <v>70</v>
      </c>
      <c r="D5" s="110" t="s">
        <v>70</v>
      </c>
      <c r="E5" s="110" t="s">
        <v>70</v>
      </c>
      <c r="F5" s="110" t="s">
        <v>70</v>
      </c>
      <c r="G5" s="110" t="s">
        <v>70</v>
      </c>
      <c r="H5" s="111">
        <f>SUM(InternationalTravel!$B5:$G5)</f>
        <v>0</v>
      </c>
      <c r="I5" s="249"/>
    </row>
    <row r="6" spans="1:9" customFormat="1">
      <c r="A6" s="248" t="s">
        <v>70</v>
      </c>
      <c r="B6" s="110" t="s">
        <v>70</v>
      </c>
      <c r="C6" s="110" t="s">
        <v>70</v>
      </c>
      <c r="D6" s="110" t="s">
        <v>70</v>
      </c>
      <c r="E6" s="110" t="s">
        <v>70</v>
      </c>
      <c r="F6" s="110" t="s">
        <v>70</v>
      </c>
      <c r="G6" s="110" t="s">
        <v>70</v>
      </c>
      <c r="H6" s="111">
        <f>SUM(InternationalTravel!$B6:$G6)</f>
        <v>0</v>
      </c>
      <c r="I6" s="249"/>
    </row>
    <row r="7" spans="1:9" customFormat="1">
      <c r="A7" s="248" t="s">
        <v>70</v>
      </c>
      <c r="B7" s="110" t="s">
        <v>70</v>
      </c>
      <c r="C7" s="110" t="s">
        <v>70</v>
      </c>
      <c r="D7" s="110" t="s">
        <v>70</v>
      </c>
      <c r="E7" s="110" t="s">
        <v>70</v>
      </c>
      <c r="F7" s="110" t="s">
        <v>70</v>
      </c>
      <c r="G7" s="110" t="s">
        <v>70</v>
      </c>
      <c r="H7" s="111">
        <f>SUM(InternationalTravel!$B7:$G7)</f>
        <v>0</v>
      </c>
      <c r="I7" s="249"/>
    </row>
    <row r="8" spans="1:9" customFormat="1">
      <c r="A8" s="248" t="s">
        <v>70</v>
      </c>
      <c r="B8" s="110" t="s">
        <v>70</v>
      </c>
      <c r="C8" s="110" t="s">
        <v>70</v>
      </c>
      <c r="D8" s="110" t="s">
        <v>70</v>
      </c>
      <c r="E8" s="110" t="s">
        <v>70</v>
      </c>
      <c r="F8" s="110" t="s">
        <v>70</v>
      </c>
      <c r="G8" s="110" t="s">
        <v>70</v>
      </c>
      <c r="H8" s="111">
        <f>SUM(InternationalTravel!$B8:$G8)</f>
        <v>0</v>
      </c>
      <c r="I8" s="249"/>
    </row>
    <row r="9" spans="1:9" customFormat="1">
      <c r="A9" s="248" t="s">
        <v>70</v>
      </c>
      <c r="B9" s="110" t="s">
        <v>70</v>
      </c>
      <c r="C9" s="110" t="s">
        <v>70</v>
      </c>
      <c r="D9" s="110" t="s">
        <v>70</v>
      </c>
      <c r="E9" s="110" t="s">
        <v>70</v>
      </c>
      <c r="F9" s="110" t="s">
        <v>70</v>
      </c>
      <c r="G9" s="110" t="s">
        <v>70</v>
      </c>
      <c r="H9" s="111">
        <f>SUM(InternationalTravel!$B9:$G9)</f>
        <v>0</v>
      </c>
      <c r="I9" s="249"/>
    </row>
    <row r="10" spans="1:9" customFormat="1">
      <c r="A10" s="248" t="s">
        <v>70</v>
      </c>
      <c r="B10" s="110" t="s">
        <v>70</v>
      </c>
      <c r="C10" s="110" t="s">
        <v>70</v>
      </c>
      <c r="D10" s="110" t="s">
        <v>70</v>
      </c>
      <c r="E10" s="110" t="s">
        <v>70</v>
      </c>
      <c r="F10" s="110" t="s">
        <v>70</v>
      </c>
      <c r="G10" s="110" t="s">
        <v>70</v>
      </c>
      <c r="H10" s="111">
        <f>SUM(InternationalTravel!$B10:$G10)</f>
        <v>0</v>
      </c>
      <c r="I10" s="249"/>
    </row>
    <row r="11" spans="1:9" customFormat="1">
      <c r="A11" s="248" t="s">
        <v>70</v>
      </c>
      <c r="B11" s="110" t="s">
        <v>70</v>
      </c>
      <c r="C11" s="110" t="s">
        <v>70</v>
      </c>
      <c r="D11" s="110" t="s">
        <v>70</v>
      </c>
      <c r="E11" s="110" t="s">
        <v>70</v>
      </c>
      <c r="F11" s="110" t="s">
        <v>70</v>
      </c>
      <c r="G11" s="110" t="s">
        <v>70</v>
      </c>
      <c r="H11" s="111">
        <f>SUM(InternationalTravel!$B11:$G11)</f>
        <v>0</v>
      </c>
      <c r="I11" s="249"/>
    </row>
    <row r="12" spans="1:9" customFormat="1">
      <c r="A12" s="248" t="s">
        <v>70</v>
      </c>
      <c r="B12" s="110" t="s">
        <v>70</v>
      </c>
      <c r="C12" s="110" t="s">
        <v>70</v>
      </c>
      <c r="D12" s="110" t="s">
        <v>70</v>
      </c>
      <c r="E12" s="110" t="s">
        <v>70</v>
      </c>
      <c r="F12" s="110" t="s">
        <v>70</v>
      </c>
      <c r="G12" s="110" t="s">
        <v>70</v>
      </c>
      <c r="H12" s="111">
        <f>SUM(InternationalTravel!$B12:$G12)</f>
        <v>0</v>
      </c>
      <c r="I12" s="249"/>
    </row>
    <row r="13" spans="1:9" customFormat="1">
      <c r="A13" s="248" t="s">
        <v>70</v>
      </c>
      <c r="B13" s="110" t="s">
        <v>70</v>
      </c>
      <c r="C13" s="110" t="s">
        <v>70</v>
      </c>
      <c r="D13" s="110" t="s">
        <v>70</v>
      </c>
      <c r="E13" s="110" t="s">
        <v>70</v>
      </c>
      <c r="F13" s="110" t="s">
        <v>70</v>
      </c>
      <c r="G13" s="110" t="s">
        <v>70</v>
      </c>
      <c r="H13" s="111">
        <f>SUM(InternationalTravel!$B13:$G13)</f>
        <v>0</v>
      </c>
      <c r="I13" s="249"/>
    </row>
    <row r="14" spans="1:9" customFormat="1">
      <c r="A14" s="248" t="s">
        <v>70</v>
      </c>
      <c r="B14" s="110" t="s">
        <v>70</v>
      </c>
      <c r="C14" s="110" t="s">
        <v>70</v>
      </c>
      <c r="D14" s="110" t="s">
        <v>70</v>
      </c>
      <c r="E14" s="110" t="s">
        <v>70</v>
      </c>
      <c r="F14" s="110" t="s">
        <v>70</v>
      </c>
      <c r="G14" s="110" t="s">
        <v>70</v>
      </c>
      <c r="H14" s="111">
        <f>SUM(InternationalTravel!$B14:$G14)</f>
        <v>0</v>
      </c>
      <c r="I14" s="249"/>
    </row>
    <row r="15" spans="1:9" customFormat="1">
      <c r="A15" s="248" t="s">
        <v>70</v>
      </c>
      <c r="B15" s="110" t="s">
        <v>70</v>
      </c>
      <c r="C15" s="110" t="s">
        <v>70</v>
      </c>
      <c r="D15" s="110" t="s">
        <v>70</v>
      </c>
      <c r="E15" s="110" t="s">
        <v>70</v>
      </c>
      <c r="F15" s="110" t="s">
        <v>70</v>
      </c>
      <c r="G15" s="110" t="s">
        <v>70</v>
      </c>
      <c r="H15" s="111">
        <f>SUM(InternationalTravel!$B15:$G15)</f>
        <v>0</v>
      </c>
      <c r="I15" s="249"/>
    </row>
    <row r="16" spans="1:9" customFormat="1">
      <c r="A16" s="248" t="s">
        <v>70</v>
      </c>
      <c r="B16" s="110" t="s">
        <v>70</v>
      </c>
      <c r="C16" s="110" t="s">
        <v>70</v>
      </c>
      <c r="D16" s="110" t="s">
        <v>70</v>
      </c>
      <c r="E16" s="110" t="s">
        <v>70</v>
      </c>
      <c r="F16" s="110" t="s">
        <v>70</v>
      </c>
      <c r="G16" s="110" t="s">
        <v>70</v>
      </c>
      <c r="H16" s="111">
        <f>SUM(InternationalTravel!$B16:$G16)</f>
        <v>0</v>
      </c>
      <c r="I16" s="249"/>
    </row>
    <row r="17" spans="1:9" customFormat="1">
      <c r="A17" s="248" t="s">
        <v>70</v>
      </c>
      <c r="B17" s="110" t="s">
        <v>70</v>
      </c>
      <c r="C17" s="110" t="s">
        <v>70</v>
      </c>
      <c r="D17" s="110" t="s">
        <v>70</v>
      </c>
      <c r="E17" s="110" t="s">
        <v>70</v>
      </c>
      <c r="F17" s="110" t="s">
        <v>70</v>
      </c>
      <c r="G17" s="110" t="s">
        <v>70</v>
      </c>
      <c r="H17" s="111">
        <f>SUM(InternationalTravel!$B17:$G17)</f>
        <v>0</v>
      </c>
      <c r="I17" s="249"/>
    </row>
    <row r="18" spans="1:9" customFormat="1">
      <c r="A18" s="248"/>
      <c r="B18" s="114"/>
      <c r="C18" s="114"/>
      <c r="D18" s="114"/>
      <c r="E18" s="114"/>
      <c r="F18" s="114"/>
      <c r="G18" s="114"/>
      <c r="H18" s="111">
        <f>SUM(InternationalTravel!$B18:$G18)</f>
        <v>0</v>
      </c>
      <c r="I18" s="249"/>
    </row>
    <row r="19" spans="1:9" customFormat="1">
      <c r="A19" s="248"/>
      <c r="B19" s="114"/>
      <c r="C19" s="114"/>
      <c r="D19" s="114"/>
      <c r="E19" s="114"/>
      <c r="F19" s="114"/>
      <c r="G19" s="114"/>
      <c r="H19" s="111">
        <f>SUM(InternationalTravel!$B19:$G19)</f>
        <v>0</v>
      </c>
      <c r="I19" s="249"/>
    </row>
    <row r="20" spans="1:9" customFormat="1">
      <c r="A20" s="248"/>
      <c r="B20" s="114"/>
      <c r="C20" s="114"/>
      <c r="D20" s="114"/>
      <c r="E20" s="114"/>
      <c r="F20" s="114"/>
      <c r="G20" s="114"/>
      <c r="H20" s="111">
        <f>SUM(InternationalTravel!$B20:$G20)</f>
        <v>0</v>
      </c>
      <c r="I20" s="249"/>
    </row>
    <row r="21" spans="1:9">
      <c r="A21" s="248" t="s">
        <v>70</v>
      </c>
      <c r="B21" s="110" t="s">
        <v>70</v>
      </c>
      <c r="C21" s="110" t="s">
        <v>70</v>
      </c>
      <c r="D21" s="110" t="s">
        <v>70</v>
      </c>
      <c r="E21" s="110" t="s">
        <v>70</v>
      </c>
      <c r="F21" s="110" t="s">
        <v>70</v>
      </c>
      <c r="G21" s="110" t="s">
        <v>70</v>
      </c>
      <c r="H21" s="111">
        <f>SUM(InternationalTravel!$B21:$G21)</f>
        <v>0</v>
      </c>
      <c r="I21" s="249"/>
    </row>
    <row r="22" spans="1:9" ht="15" thickBot="1">
      <c r="A22" s="263" t="s">
        <v>64</v>
      </c>
      <c r="B22" s="251">
        <f>SUBTOTAL(109,tbInternationalTravel[Year 2023])</f>
        <v>0</v>
      </c>
      <c r="C22" s="251">
        <f>SUBTOTAL(109,tbInternationalTravel[Year 2024])</f>
        <v>0</v>
      </c>
      <c r="D22" s="251">
        <f>SUBTOTAL(109,tbInternationalTravel[Year 2025])</f>
        <v>0</v>
      </c>
      <c r="E22" s="251">
        <f>SUBTOTAL(109,tbInternationalTravel[Year 2026])</f>
        <v>0</v>
      </c>
      <c r="F22" s="251">
        <f>SUBTOTAL(109,tbInternationalTravel[Year 2027])</f>
        <v>0</v>
      </c>
      <c r="G22" s="252">
        <f>SUBTOTAL(109,tbInternationalTravel[Year 6])</f>
        <v>0</v>
      </c>
      <c r="H22" s="252">
        <f>SUM(tbInternationalTravel[[#Totals],[Year 2023]:[Year 6]])</f>
        <v>0</v>
      </c>
      <c r="I22" s="253"/>
    </row>
  </sheetData>
  <sheetProtection formatCells="0" formatColumns="0" insertRows="0"/>
  <dataConsolidate/>
  <mergeCells count="2">
    <mergeCell ref="A2:I2"/>
    <mergeCell ref="A1:I1"/>
  </mergeCells>
  <conditionalFormatting sqref="A2:I2 A4:I22">
    <cfRule type="expression" dxfId="24" priority="2">
      <formula>AND(CELL("protect",A2),Check_Locked)</formula>
    </cfRule>
  </conditionalFormatting>
  <conditionalFormatting sqref="A3:I3">
    <cfRule type="expression" dxfId="23" priority="1">
      <formula>AND(CELL("protect",A3),Check_Locked)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72" t="s">
        <v>9</v>
      </c>
      <c r="B1" s="173"/>
      <c r="C1" s="173"/>
      <c r="D1" s="173"/>
      <c r="E1" s="173"/>
      <c r="F1" s="173"/>
      <c r="G1" s="173"/>
      <c r="H1" s="173"/>
      <c r="I1" s="174"/>
    </row>
    <row r="2" spans="1:9" ht="53.25" customHeight="1">
      <c r="A2" s="178" t="s">
        <v>10</v>
      </c>
      <c r="B2" s="179"/>
      <c r="C2" s="179"/>
      <c r="D2" s="179"/>
      <c r="E2" s="179"/>
      <c r="F2" s="179"/>
      <c r="G2" s="179"/>
      <c r="H2" s="179"/>
      <c r="I2" s="180"/>
    </row>
    <row r="3" spans="1:9" ht="15" customHeight="1" thickBot="1">
      <c r="A3" s="35" t="s">
        <v>8</v>
      </c>
      <c r="B3" s="34" t="s">
        <v>7</v>
      </c>
      <c r="C3" s="34" t="s">
        <v>6</v>
      </c>
      <c r="D3" s="34" t="s">
        <v>5</v>
      </c>
      <c r="E3" s="34" t="s">
        <v>4</v>
      </c>
      <c r="F3" s="36" t="s">
        <v>3</v>
      </c>
      <c r="G3" s="36" t="s">
        <v>39</v>
      </c>
      <c r="H3" s="36" t="s">
        <v>2</v>
      </c>
      <c r="I3" s="37" t="s">
        <v>1</v>
      </c>
    </row>
    <row r="4" spans="1:9" customFormat="1">
      <c r="A4" s="115" t="s">
        <v>70</v>
      </c>
      <c r="B4" s="116" t="s">
        <v>70</v>
      </c>
      <c r="C4" s="116" t="s">
        <v>70</v>
      </c>
      <c r="D4" s="116" t="s">
        <v>70</v>
      </c>
      <c r="E4" s="116" t="s">
        <v>70</v>
      </c>
      <c r="F4" s="116" t="s">
        <v>70</v>
      </c>
      <c r="G4" s="116" t="s">
        <v>70</v>
      </c>
      <c r="H4" s="117">
        <f>SUM(Training!$B4:$G4)</f>
        <v>0</v>
      </c>
      <c r="I4" s="115"/>
    </row>
    <row r="5" spans="1:9" customFormat="1">
      <c r="A5" s="115" t="s">
        <v>70</v>
      </c>
      <c r="B5" s="116" t="s">
        <v>70</v>
      </c>
      <c r="C5" s="116" t="s">
        <v>70</v>
      </c>
      <c r="D5" s="116" t="s">
        <v>70</v>
      </c>
      <c r="E5" s="116" t="s">
        <v>70</v>
      </c>
      <c r="F5" s="116" t="s">
        <v>70</v>
      </c>
      <c r="G5" s="116" t="s">
        <v>70</v>
      </c>
      <c r="H5" s="117">
        <f>SUM(Training!$B5:$G5)</f>
        <v>0</v>
      </c>
      <c r="I5" s="115"/>
    </row>
    <row r="6" spans="1:9" customFormat="1">
      <c r="A6" s="115" t="s">
        <v>70</v>
      </c>
      <c r="B6" s="116" t="s">
        <v>70</v>
      </c>
      <c r="C6" s="116" t="s">
        <v>70</v>
      </c>
      <c r="D6" s="116" t="s">
        <v>70</v>
      </c>
      <c r="E6" s="116" t="s">
        <v>70</v>
      </c>
      <c r="F6" s="116" t="s">
        <v>70</v>
      </c>
      <c r="G6" s="116" t="s">
        <v>70</v>
      </c>
      <c r="H6" s="117">
        <f>SUM(Training!$B6:$G6)</f>
        <v>0</v>
      </c>
      <c r="I6" s="115"/>
    </row>
    <row r="7" spans="1:9" customFormat="1">
      <c r="A7" s="115" t="s">
        <v>70</v>
      </c>
      <c r="B7" s="116" t="s">
        <v>70</v>
      </c>
      <c r="C7" s="116" t="s">
        <v>70</v>
      </c>
      <c r="D7" s="116" t="s">
        <v>70</v>
      </c>
      <c r="E7" s="116" t="s">
        <v>70</v>
      </c>
      <c r="F7" s="116" t="s">
        <v>70</v>
      </c>
      <c r="G7" s="116" t="s">
        <v>70</v>
      </c>
      <c r="H7" s="117">
        <f>SUM(Training!$B7:$G7)</f>
        <v>0</v>
      </c>
      <c r="I7" s="115"/>
    </row>
    <row r="8" spans="1:9" customFormat="1">
      <c r="A8" s="115" t="s">
        <v>70</v>
      </c>
      <c r="B8" s="116" t="s">
        <v>70</v>
      </c>
      <c r="C8" s="116" t="s">
        <v>70</v>
      </c>
      <c r="D8" s="116" t="s">
        <v>70</v>
      </c>
      <c r="E8" s="116" t="s">
        <v>70</v>
      </c>
      <c r="F8" s="116" t="s">
        <v>70</v>
      </c>
      <c r="G8" s="116" t="s">
        <v>70</v>
      </c>
      <c r="H8" s="117">
        <f>SUM(Training!$B8:$G8)</f>
        <v>0</v>
      </c>
      <c r="I8" s="115"/>
    </row>
    <row r="9" spans="1:9" customFormat="1">
      <c r="A9" s="115" t="s">
        <v>70</v>
      </c>
      <c r="B9" s="116" t="s">
        <v>70</v>
      </c>
      <c r="C9" s="116" t="s">
        <v>70</v>
      </c>
      <c r="D9" s="116" t="s">
        <v>70</v>
      </c>
      <c r="E9" s="116" t="s">
        <v>70</v>
      </c>
      <c r="F9" s="116" t="s">
        <v>70</v>
      </c>
      <c r="G9" s="116" t="s">
        <v>70</v>
      </c>
      <c r="H9" s="117">
        <f>SUM(Training!$B9:$G9)</f>
        <v>0</v>
      </c>
      <c r="I9" s="115"/>
    </row>
    <row r="10" spans="1:9" customFormat="1">
      <c r="A10" s="115" t="s">
        <v>70</v>
      </c>
      <c r="B10" s="116" t="s">
        <v>70</v>
      </c>
      <c r="C10" s="116" t="s">
        <v>70</v>
      </c>
      <c r="D10" s="116" t="s">
        <v>70</v>
      </c>
      <c r="E10" s="116" t="s">
        <v>70</v>
      </c>
      <c r="F10" s="116" t="s">
        <v>70</v>
      </c>
      <c r="G10" s="116" t="s">
        <v>70</v>
      </c>
      <c r="H10" s="117">
        <f>SUM(Training!$B10:$G10)</f>
        <v>0</v>
      </c>
      <c r="I10" s="115"/>
    </row>
    <row r="11" spans="1:9" customFormat="1">
      <c r="A11" s="115" t="s">
        <v>70</v>
      </c>
      <c r="B11" s="116" t="s">
        <v>70</v>
      </c>
      <c r="C11" s="116" t="s">
        <v>70</v>
      </c>
      <c r="D11" s="116" t="s">
        <v>70</v>
      </c>
      <c r="E11" s="116" t="s">
        <v>70</v>
      </c>
      <c r="F11" s="116" t="s">
        <v>70</v>
      </c>
      <c r="G11" s="116" t="s">
        <v>70</v>
      </c>
      <c r="H11" s="117">
        <f>SUM(Training!$B11:$G11)</f>
        <v>0</v>
      </c>
      <c r="I11" s="115"/>
    </row>
    <row r="12" spans="1:9" customFormat="1">
      <c r="A12" s="115" t="s">
        <v>70</v>
      </c>
      <c r="B12" s="116" t="s">
        <v>70</v>
      </c>
      <c r="C12" s="116" t="s">
        <v>70</v>
      </c>
      <c r="D12" s="116" t="s">
        <v>70</v>
      </c>
      <c r="E12" s="116" t="s">
        <v>70</v>
      </c>
      <c r="F12" s="116" t="s">
        <v>70</v>
      </c>
      <c r="G12" s="116" t="s">
        <v>70</v>
      </c>
      <c r="H12" s="117">
        <f>SUM(Training!$B12:$G12)</f>
        <v>0</v>
      </c>
      <c r="I12" s="115"/>
    </row>
    <row r="13" spans="1:9" customFormat="1">
      <c r="A13" s="115" t="s">
        <v>70</v>
      </c>
      <c r="B13" s="116" t="s">
        <v>70</v>
      </c>
      <c r="C13" s="116" t="s">
        <v>70</v>
      </c>
      <c r="D13" s="116" t="s">
        <v>70</v>
      </c>
      <c r="E13" s="116" t="s">
        <v>70</v>
      </c>
      <c r="F13" s="116" t="s">
        <v>70</v>
      </c>
      <c r="G13" s="116" t="s">
        <v>70</v>
      </c>
      <c r="H13" s="117">
        <f>SUM(Training!$B13:$G13)</f>
        <v>0</v>
      </c>
      <c r="I13" s="115"/>
    </row>
    <row r="14" spans="1:9" customFormat="1">
      <c r="A14" s="115" t="s">
        <v>70</v>
      </c>
      <c r="B14" s="116" t="s">
        <v>70</v>
      </c>
      <c r="C14" s="116" t="s">
        <v>70</v>
      </c>
      <c r="D14" s="116" t="s">
        <v>70</v>
      </c>
      <c r="E14" s="116" t="s">
        <v>70</v>
      </c>
      <c r="F14" s="116" t="s">
        <v>70</v>
      </c>
      <c r="G14" s="116" t="s">
        <v>70</v>
      </c>
      <c r="H14" s="117">
        <f>SUM(Training!$B14:$G14)</f>
        <v>0</v>
      </c>
      <c r="I14" s="115"/>
    </row>
    <row r="15" spans="1:9" customFormat="1">
      <c r="A15" s="115" t="s">
        <v>70</v>
      </c>
      <c r="B15" s="116" t="s">
        <v>70</v>
      </c>
      <c r="C15" s="116" t="s">
        <v>70</v>
      </c>
      <c r="D15" s="116" t="s">
        <v>70</v>
      </c>
      <c r="E15" s="116" t="s">
        <v>70</v>
      </c>
      <c r="F15" s="116" t="s">
        <v>70</v>
      </c>
      <c r="G15" s="116" t="s">
        <v>70</v>
      </c>
      <c r="H15" s="117">
        <f>SUM(Training!$B15:$G15)</f>
        <v>0</v>
      </c>
      <c r="I15" s="115"/>
    </row>
    <row r="16" spans="1:9" customFormat="1">
      <c r="A16" s="115" t="s">
        <v>70</v>
      </c>
      <c r="B16" s="116" t="s">
        <v>70</v>
      </c>
      <c r="C16" s="116" t="s">
        <v>70</v>
      </c>
      <c r="D16" s="116" t="s">
        <v>70</v>
      </c>
      <c r="E16" s="116" t="s">
        <v>70</v>
      </c>
      <c r="F16" s="116" t="s">
        <v>70</v>
      </c>
      <c r="G16" s="116" t="s">
        <v>70</v>
      </c>
      <c r="H16" s="117">
        <f>SUM(Training!$B16:$G16)</f>
        <v>0</v>
      </c>
      <c r="I16" s="115"/>
    </row>
    <row r="17" spans="1:9" customFormat="1">
      <c r="A17" s="115"/>
      <c r="B17" s="118"/>
      <c r="C17" s="118"/>
      <c r="D17" s="118"/>
      <c r="E17" s="118"/>
      <c r="F17" s="118"/>
      <c r="G17" s="118"/>
      <c r="H17" s="117">
        <f>SUM(Training!$B17:$G17)</f>
        <v>0</v>
      </c>
      <c r="I17" s="115"/>
    </row>
    <row r="18" spans="1:9" customFormat="1">
      <c r="A18" s="115"/>
      <c r="B18" s="118"/>
      <c r="C18" s="118"/>
      <c r="D18" s="118"/>
      <c r="E18" s="118"/>
      <c r="F18" s="118"/>
      <c r="G18" s="118"/>
      <c r="H18" s="117">
        <f>SUM(Training!$B18:$G18)</f>
        <v>0</v>
      </c>
      <c r="I18" s="115"/>
    </row>
    <row r="19" spans="1:9" customFormat="1">
      <c r="A19" s="115"/>
      <c r="B19" s="118"/>
      <c r="C19" s="118"/>
      <c r="D19" s="118"/>
      <c r="E19" s="118"/>
      <c r="F19" s="118"/>
      <c r="G19" s="118"/>
      <c r="H19" s="117">
        <f>SUM(Training!$B19:$G19)</f>
        <v>0</v>
      </c>
      <c r="I19" s="115"/>
    </row>
    <row r="20" spans="1:9" customFormat="1">
      <c r="A20" s="115" t="s">
        <v>70</v>
      </c>
      <c r="B20" s="116" t="s">
        <v>70</v>
      </c>
      <c r="C20" s="116" t="s">
        <v>70</v>
      </c>
      <c r="D20" s="116" t="s">
        <v>70</v>
      </c>
      <c r="E20" s="116" t="s">
        <v>70</v>
      </c>
      <c r="F20" s="116" t="s">
        <v>70</v>
      </c>
      <c r="G20" s="116" t="s">
        <v>70</v>
      </c>
      <c r="H20" s="117">
        <f>SUM(Training!$B20:$G20)</f>
        <v>0</v>
      </c>
      <c r="I20" s="115"/>
    </row>
    <row r="21" spans="1:9" customFormat="1">
      <c r="A21" s="115" t="s">
        <v>70</v>
      </c>
      <c r="B21" s="116" t="s">
        <v>70</v>
      </c>
      <c r="C21" s="116" t="s">
        <v>70</v>
      </c>
      <c r="D21" s="116" t="s">
        <v>70</v>
      </c>
      <c r="E21" s="116" t="s">
        <v>70</v>
      </c>
      <c r="F21" s="116" t="s">
        <v>70</v>
      </c>
      <c r="G21" s="116" t="s">
        <v>70</v>
      </c>
      <c r="H21" s="117">
        <f>SUM(Training!$B21:$G21)</f>
        <v>0</v>
      </c>
      <c r="I21" s="115"/>
    </row>
    <row r="22" spans="1:9" customFormat="1">
      <c r="A22" s="119" t="s">
        <v>65</v>
      </c>
      <c r="B22" s="120">
        <f>SUBTOTAL(109,tbTraining[Year 1])</f>
        <v>0</v>
      </c>
      <c r="C22" s="120">
        <f>SUBTOTAL(109,tbTraining[Year 2])</f>
        <v>0</v>
      </c>
      <c r="D22" s="120">
        <f>SUBTOTAL(109,tbTraining[Year 3])</f>
        <v>0</v>
      </c>
      <c r="E22" s="120">
        <f>SUBTOTAL(109,tbTraining[Year 4])</f>
        <v>0</v>
      </c>
      <c r="F22" s="120">
        <f>SUBTOTAL(109,tbTraining[Year 5])</f>
        <v>0</v>
      </c>
      <c r="G22" s="122">
        <f>SUBTOTAL(109,tbTraining[Year 6])</f>
        <v>0</v>
      </c>
      <c r="H22" s="122">
        <f>SUM(tbTraining[[#Totals],[Year 1]:[Year 6]])</f>
        <v>0</v>
      </c>
      <c r="I22" s="119"/>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22"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72" t="s">
        <v>11</v>
      </c>
      <c r="B1" s="173"/>
      <c r="C1" s="173"/>
      <c r="D1" s="173"/>
      <c r="E1" s="173"/>
      <c r="F1" s="173"/>
      <c r="G1" s="173"/>
      <c r="H1" s="173"/>
      <c r="I1" s="174"/>
    </row>
    <row r="2" spans="1:9" ht="50.25" customHeight="1">
      <c r="A2" s="176" t="s">
        <v>445</v>
      </c>
      <c r="B2" s="175"/>
      <c r="C2" s="175"/>
      <c r="D2" s="175"/>
      <c r="E2" s="175"/>
      <c r="F2" s="175"/>
      <c r="G2" s="175"/>
      <c r="H2" s="175"/>
      <c r="I2" s="177"/>
    </row>
    <row r="3" spans="1:9" ht="15" customHeight="1" thickBot="1">
      <c r="A3" s="38" t="s">
        <v>8</v>
      </c>
      <c r="B3" s="34" t="s">
        <v>7</v>
      </c>
      <c r="C3" s="34" t="s">
        <v>6</v>
      </c>
      <c r="D3" s="34" t="s">
        <v>5</v>
      </c>
      <c r="E3" s="34" t="s">
        <v>4</v>
      </c>
      <c r="F3" s="36" t="s">
        <v>3</v>
      </c>
      <c r="G3" s="36" t="s">
        <v>39</v>
      </c>
      <c r="H3" s="34" t="s">
        <v>2</v>
      </c>
      <c r="I3" s="37" t="s">
        <v>1</v>
      </c>
    </row>
    <row r="4" spans="1:9">
      <c r="A4" s="115" t="s">
        <v>70</v>
      </c>
      <c r="B4" s="116" t="s">
        <v>70</v>
      </c>
      <c r="C4" s="116" t="s">
        <v>70</v>
      </c>
      <c r="D4" s="116" t="s">
        <v>70</v>
      </c>
      <c r="E4" s="116" t="s">
        <v>70</v>
      </c>
      <c r="F4" s="116" t="s">
        <v>70</v>
      </c>
      <c r="G4" s="116" t="s">
        <v>70</v>
      </c>
      <c r="H4" s="117">
        <f>SUM(Research!$B4:$G4)</f>
        <v>0</v>
      </c>
      <c r="I4" s="115"/>
    </row>
    <row r="5" spans="1:9">
      <c r="A5" s="115" t="s">
        <v>70</v>
      </c>
      <c r="B5" s="116" t="s">
        <v>70</v>
      </c>
      <c r="C5" s="116" t="s">
        <v>70</v>
      </c>
      <c r="D5" s="116" t="s">
        <v>70</v>
      </c>
      <c r="E5" s="116" t="s">
        <v>70</v>
      </c>
      <c r="F5" s="116" t="s">
        <v>70</v>
      </c>
      <c r="G5" s="116" t="s">
        <v>70</v>
      </c>
      <c r="H5" s="117">
        <f>SUM(Research!$B5:$G5)</f>
        <v>0</v>
      </c>
      <c r="I5" s="115"/>
    </row>
    <row r="6" spans="1:9">
      <c r="A6" s="115" t="s">
        <v>70</v>
      </c>
      <c r="B6" s="116" t="s">
        <v>70</v>
      </c>
      <c r="C6" s="116" t="s">
        <v>70</v>
      </c>
      <c r="D6" s="116" t="s">
        <v>70</v>
      </c>
      <c r="E6" s="116" t="s">
        <v>70</v>
      </c>
      <c r="F6" s="116" t="s">
        <v>70</v>
      </c>
      <c r="G6" s="116" t="s">
        <v>70</v>
      </c>
      <c r="H6" s="117">
        <f>SUM(Research!$B6:$G6)</f>
        <v>0</v>
      </c>
      <c r="I6" s="115"/>
    </row>
    <row r="7" spans="1:9">
      <c r="A7" s="115" t="s">
        <v>70</v>
      </c>
      <c r="B7" s="116" t="s">
        <v>70</v>
      </c>
      <c r="C7" s="116" t="s">
        <v>70</v>
      </c>
      <c r="D7" s="116" t="s">
        <v>70</v>
      </c>
      <c r="E7" s="116" t="s">
        <v>70</v>
      </c>
      <c r="F7" s="116" t="s">
        <v>70</v>
      </c>
      <c r="G7" s="116" t="s">
        <v>70</v>
      </c>
      <c r="H7" s="117">
        <f>SUM(Research!$B7:$G7)</f>
        <v>0</v>
      </c>
      <c r="I7" s="115"/>
    </row>
    <row r="8" spans="1:9">
      <c r="A8" s="115" t="s">
        <v>70</v>
      </c>
      <c r="B8" s="116" t="s">
        <v>70</v>
      </c>
      <c r="C8" s="116" t="s">
        <v>70</v>
      </c>
      <c r="D8" s="116" t="s">
        <v>70</v>
      </c>
      <c r="E8" s="116" t="s">
        <v>70</v>
      </c>
      <c r="F8" s="116" t="s">
        <v>70</v>
      </c>
      <c r="G8" s="116" t="s">
        <v>70</v>
      </c>
      <c r="H8" s="117">
        <f>SUM(Research!$B8:$G8)</f>
        <v>0</v>
      </c>
      <c r="I8" s="115"/>
    </row>
    <row r="9" spans="1:9">
      <c r="A9" s="115" t="s">
        <v>70</v>
      </c>
      <c r="B9" s="116" t="s">
        <v>70</v>
      </c>
      <c r="C9" s="116" t="s">
        <v>70</v>
      </c>
      <c r="D9" s="116" t="s">
        <v>70</v>
      </c>
      <c r="E9" s="116" t="s">
        <v>70</v>
      </c>
      <c r="F9" s="116" t="s">
        <v>70</v>
      </c>
      <c r="G9" s="116" t="s">
        <v>70</v>
      </c>
      <c r="H9" s="117">
        <f>SUM(Research!$B9:$G9)</f>
        <v>0</v>
      </c>
      <c r="I9" s="115"/>
    </row>
    <row r="10" spans="1:9">
      <c r="A10" s="115" t="s">
        <v>70</v>
      </c>
      <c r="B10" s="116" t="s">
        <v>70</v>
      </c>
      <c r="C10" s="116" t="s">
        <v>70</v>
      </c>
      <c r="D10" s="116" t="s">
        <v>70</v>
      </c>
      <c r="E10" s="116" t="s">
        <v>70</v>
      </c>
      <c r="F10" s="116" t="s">
        <v>70</v>
      </c>
      <c r="G10" s="116" t="s">
        <v>70</v>
      </c>
      <c r="H10" s="117">
        <f>SUM(Research!$B10:$G10)</f>
        <v>0</v>
      </c>
      <c r="I10" s="115"/>
    </row>
    <row r="11" spans="1:9">
      <c r="A11" s="115" t="s">
        <v>70</v>
      </c>
      <c r="B11" s="116" t="s">
        <v>70</v>
      </c>
      <c r="C11" s="116" t="s">
        <v>70</v>
      </c>
      <c r="D11" s="116" t="s">
        <v>70</v>
      </c>
      <c r="E11" s="116" t="s">
        <v>70</v>
      </c>
      <c r="F11" s="116" t="s">
        <v>70</v>
      </c>
      <c r="G11" s="116" t="s">
        <v>70</v>
      </c>
      <c r="H11" s="117">
        <f>SUM(Research!$B11:$G11)</f>
        <v>0</v>
      </c>
      <c r="I11" s="115"/>
    </row>
    <row r="12" spans="1:9">
      <c r="A12" s="115" t="s">
        <v>70</v>
      </c>
      <c r="B12" s="116" t="s">
        <v>70</v>
      </c>
      <c r="C12" s="116" t="s">
        <v>70</v>
      </c>
      <c r="D12" s="116" t="s">
        <v>70</v>
      </c>
      <c r="E12" s="116" t="s">
        <v>70</v>
      </c>
      <c r="F12" s="116" t="s">
        <v>70</v>
      </c>
      <c r="G12" s="116" t="s">
        <v>70</v>
      </c>
      <c r="H12" s="117">
        <f>SUM(Research!$B12:$G12)</f>
        <v>0</v>
      </c>
      <c r="I12" s="115"/>
    </row>
    <row r="13" spans="1:9">
      <c r="A13" s="115" t="s">
        <v>70</v>
      </c>
      <c r="B13" s="116" t="s">
        <v>70</v>
      </c>
      <c r="C13" s="116" t="s">
        <v>70</v>
      </c>
      <c r="D13" s="116" t="s">
        <v>70</v>
      </c>
      <c r="E13" s="116" t="s">
        <v>70</v>
      </c>
      <c r="F13" s="116" t="s">
        <v>70</v>
      </c>
      <c r="G13" s="116" t="s">
        <v>70</v>
      </c>
      <c r="H13" s="117">
        <f>SUM(Research!$B13:$G13)</f>
        <v>0</v>
      </c>
      <c r="I13" s="115"/>
    </row>
    <row r="14" spans="1:9">
      <c r="A14" s="115" t="s">
        <v>70</v>
      </c>
      <c r="B14" s="116" t="s">
        <v>70</v>
      </c>
      <c r="C14" s="116" t="s">
        <v>70</v>
      </c>
      <c r="D14" s="116" t="s">
        <v>70</v>
      </c>
      <c r="E14" s="116" t="s">
        <v>70</v>
      </c>
      <c r="F14" s="116" t="s">
        <v>70</v>
      </c>
      <c r="G14" s="116" t="s">
        <v>70</v>
      </c>
      <c r="H14" s="117">
        <f>SUM(Research!$B14:$G14)</f>
        <v>0</v>
      </c>
      <c r="I14" s="115"/>
    </row>
    <row r="15" spans="1:9">
      <c r="A15" s="115" t="s">
        <v>70</v>
      </c>
      <c r="B15" s="116" t="s">
        <v>70</v>
      </c>
      <c r="C15" s="116" t="s">
        <v>70</v>
      </c>
      <c r="D15" s="116" t="s">
        <v>70</v>
      </c>
      <c r="E15" s="116" t="s">
        <v>70</v>
      </c>
      <c r="F15" s="116" t="s">
        <v>70</v>
      </c>
      <c r="G15" s="116" t="s">
        <v>70</v>
      </c>
      <c r="H15" s="117">
        <f>SUM(Research!$B15:$G15)</f>
        <v>0</v>
      </c>
      <c r="I15" s="115"/>
    </row>
    <row r="16" spans="1:9">
      <c r="A16" s="115" t="s">
        <v>70</v>
      </c>
      <c r="B16" s="116" t="s">
        <v>70</v>
      </c>
      <c r="C16" s="116" t="s">
        <v>70</v>
      </c>
      <c r="D16" s="116" t="s">
        <v>70</v>
      </c>
      <c r="E16" s="116" t="s">
        <v>70</v>
      </c>
      <c r="F16" s="116" t="s">
        <v>70</v>
      </c>
      <c r="G16" s="116" t="s">
        <v>70</v>
      </c>
      <c r="H16" s="117">
        <f>SUM(Research!$B16:$G16)</f>
        <v>0</v>
      </c>
      <c r="I16" s="115"/>
    </row>
    <row r="17" spans="1:9">
      <c r="A17" s="115"/>
      <c r="B17" s="118"/>
      <c r="C17" s="118"/>
      <c r="D17" s="118"/>
      <c r="E17" s="118"/>
      <c r="F17" s="118"/>
      <c r="G17" s="118"/>
      <c r="H17" s="117">
        <f>SUM(Research!$B17:$G17)</f>
        <v>0</v>
      </c>
      <c r="I17" s="115"/>
    </row>
    <row r="18" spans="1:9">
      <c r="A18" s="115"/>
      <c r="B18" s="118"/>
      <c r="C18" s="118"/>
      <c r="D18" s="118"/>
      <c r="E18" s="118"/>
      <c r="F18" s="118"/>
      <c r="G18" s="118"/>
      <c r="H18" s="117">
        <f>SUM(Research!$B18:$G18)</f>
        <v>0</v>
      </c>
      <c r="I18" s="115"/>
    </row>
    <row r="19" spans="1:9">
      <c r="A19" s="115"/>
      <c r="B19" s="118"/>
      <c r="C19" s="118"/>
      <c r="D19" s="118"/>
      <c r="E19" s="118"/>
      <c r="F19" s="118"/>
      <c r="G19" s="118"/>
      <c r="H19" s="117">
        <f>SUM(Research!$B19:$G19)</f>
        <v>0</v>
      </c>
      <c r="I19" s="115"/>
    </row>
    <row r="20" spans="1:9">
      <c r="A20" s="115" t="s">
        <v>70</v>
      </c>
      <c r="B20" s="116" t="s">
        <v>70</v>
      </c>
      <c r="C20" s="116" t="s">
        <v>70</v>
      </c>
      <c r="D20" s="116" t="s">
        <v>70</v>
      </c>
      <c r="E20" s="116" t="s">
        <v>70</v>
      </c>
      <c r="F20" s="116" t="s">
        <v>70</v>
      </c>
      <c r="G20" s="116" t="s">
        <v>70</v>
      </c>
      <c r="H20" s="117">
        <f>SUM(Research!$B20:$G20)</f>
        <v>0</v>
      </c>
      <c r="I20" s="115"/>
    </row>
    <row r="21" spans="1:9">
      <c r="A21" s="115" t="s">
        <v>70</v>
      </c>
      <c r="B21" s="116" t="s">
        <v>70</v>
      </c>
      <c r="C21" s="116" t="s">
        <v>70</v>
      </c>
      <c r="D21" s="116" t="s">
        <v>70</v>
      </c>
      <c r="E21" s="116" t="s">
        <v>70</v>
      </c>
      <c r="F21" s="116" t="s">
        <v>70</v>
      </c>
      <c r="G21" s="116" t="s">
        <v>70</v>
      </c>
      <c r="H21" s="117">
        <f>SUM(Research!$B21:$G21)</f>
        <v>0</v>
      </c>
      <c r="I21" s="115"/>
    </row>
    <row r="22" spans="1:9">
      <c r="A22" s="119" t="s">
        <v>66</v>
      </c>
      <c r="B22" s="120">
        <f>SUBTOTAL(109,tbResearch[Year 1])</f>
        <v>0</v>
      </c>
      <c r="C22" s="120">
        <f>SUBTOTAL(109,tbResearch[Year 2])</f>
        <v>0</v>
      </c>
      <c r="D22" s="120">
        <f>SUBTOTAL(109,tbResearch[Year 3])</f>
        <v>0</v>
      </c>
      <c r="E22" s="120">
        <f>SUBTOTAL(109,tbResearch[Year 4])</f>
        <v>0</v>
      </c>
      <c r="F22" s="120">
        <f>SUBTOTAL(109,tbResearch[Year 5])</f>
        <v>0</v>
      </c>
      <c r="G22" s="122">
        <f>SUBTOTAL(109,tbResearch[Year 6])</f>
        <v>0</v>
      </c>
      <c r="H22" s="122">
        <f>SUM(tbResearch[[#Totals],[Year 1]:[Year 6]])</f>
        <v>0</v>
      </c>
      <c r="I22" s="119"/>
    </row>
    <row r="23" spans="1:9">
      <c r="A23" s="128"/>
      <c r="B23"/>
      <c r="C23"/>
      <c r="D23"/>
      <c r="E23"/>
      <c r="F23"/>
      <c r="G23"/>
      <c r="H23"/>
      <c r="I23"/>
    </row>
    <row r="24" spans="1:9" ht="15" thickBot="1">
      <c r="A24"/>
      <c r="B24"/>
      <c r="C24"/>
      <c r="D24"/>
      <c r="E24"/>
      <c r="F24"/>
      <c r="G24"/>
      <c r="H24"/>
      <c r="I24"/>
    </row>
    <row r="25" spans="1:9" ht="15" thickBot="1">
      <c r="A25" s="172" t="s">
        <v>441</v>
      </c>
      <c r="B25" s="173"/>
      <c r="C25" s="173"/>
      <c r="D25" s="173"/>
      <c r="E25" s="173"/>
      <c r="F25" s="173"/>
      <c r="G25" s="173"/>
      <c r="H25" s="173"/>
      <c r="I25" s="174"/>
    </row>
    <row r="26" spans="1:9">
      <c r="A26" s="128" t="s">
        <v>444</v>
      </c>
    </row>
    <row r="27" spans="1:9" ht="15" thickBot="1">
      <c r="A27" s="128"/>
    </row>
    <row r="28" spans="1:9" ht="15" thickBot="1">
      <c r="A28" s="126" t="s">
        <v>439</v>
      </c>
      <c r="B28" s="126" t="s">
        <v>440</v>
      </c>
    </row>
    <row r="29" spans="1:9">
      <c r="A29" s="123"/>
      <c r="B29" s="124"/>
    </row>
    <row r="30" spans="1:9">
      <c r="A30" s="123"/>
      <c r="B30" s="124"/>
    </row>
    <row r="31" spans="1:9">
      <c r="A31" s="123"/>
      <c r="B31" s="124"/>
    </row>
    <row r="32" spans="1:9">
      <c r="A32" s="123"/>
      <c r="B32" s="124"/>
    </row>
    <row r="33" spans="1:2">
      <c r="A33" s="123"/>
      <c r="B33" s="124"/>
    </row>
    <row r="34" spans="1:2">
      <c r="A34" s="123"/>
      <c r="B34" s="124"/>
    </row>
    <row r="35" spans="1:2">
      <c r="A35" s="123"/>
      <c r="B35" s="124"/>
    </row>
    <row r="36" spans="1:2">
      <c r="A36" s="123"/>
      <c r="B36" s="124"/>
    </row>
    <row r="37" spans="1:2">
      <c r="A37" s="123"/>
      <c r="B37" s="124"/>
    </row>
    <row r="38" spans="1:2">
      <c r="A38" s="123"/>
      <c r="B38" s="124"/>
    </row>
    <row r="39" spans="1:2" ht="15" thickBot="1">
      <c r="A39" s="123"/>
      <c r="B39" s="124"/>
    </row>
    <row r="40" spans="1:2" ht="29.4" thickTop="1">
      <c r="A40" s="127" t="s">
        <v>442</v>
      </c>
      <c r="B40" s="125">
        <f>SUBTOTAL(109,B29:B39)</f>
        <v>0</v>
      </c>
    </row>
  </sheetData>
  <sheetProtection formatCells="0" formatColumns="0" insertRows="0"/>
  <dataConsolidate/>
  <mergeCells count="3">
    <mergeCell ref="A1:I1"/>
    <mergeCell ref="A2:I2"/>
    <mergeCell ref="A25:I25"/>
  </mergeCells>
  <conditionalFormatting sqref="A1:I22">
    <cfRule type="expression" dxfId="21" priority="16">
      <formula>AND(CELL("protect",A1),Check_Locked)</formula>
    </cfRule>
  </conditionalFormatting>
  <conditionalFormatting sqref="A25:I25">
    <cfRule type="expression" dxfId="20" priority="15">
      <formula>AND(CELL("protect",A25),Check_Locked)</formula>
    </cfRule>
  </conditionalFormatting>
  <conditionalFormatting sqref="A28">
    <cfRule type="expression" dxfId="19" priority="14">
      <formula>AND(CELL("protect",A28),Check_Locked)</formula>
    </cfRule>
  </conditionalFormatting>
  <conditionalFormatting sqref="B28">
    <cfRule type="expression" dxfId="18" priority="13">
      <formula>AND(CELL("protect",B28),Check_Locked)</formula>
    </cfRule>
  </conditionalFormatting>
  <conditionalFormatting sqref="A29:B29">
    <cfRule type="expression" dxfId="17" priority="12">
      <formula>AND(CELL("protect",A29),Check_Locked)</formula>
    </cfRule>
  </conditionalFormatting>
  <conditionalFormatting sqref="A30:B30">
    <cfRule type="expression" dxfId="16" priority="11">
      <formula>AND(CELL("protect",A30),Check_Locked)</formula>
    </cfRule>
  </conditionalFormatting>
  <conditionalFormatting sqref="A31:B31">
    <cfRule type="expression" dxfId="15" priority="10">
      <formula>AND(CELL("protect",A31),Check_Locked)</formula>
    </cfRule>
  </conditionalFormatting>
  <conditionalFormatting sqref="A32:B32">
    <cfRule type="expression" dxfId="14" priority="9">
      <formula>AND(CELL("protect",A32),Check_Locked)</formula>
    </cfRule>
  </conditionalFormatting>
  <conditionalFormatting sqref="A33:B33">
    <cfRule type="expression" dxfId="13" priority="8">
      <formula>AND(CELL("protect",A33),Check_Locked)</formula>
    </cfRule>
  </conditionalFormatting>
  <conditionalFormatting sqref="A34:B34">
    <cfRule type="expression" dxfId="12" priority="7">
      <formula>AND(CELL("protect",A34),Check_Locked)</formula>
    </cfRule>
  </conditionalFormatting>
  <conditionalFormatting sqref="A35:B35">
    <cfRule type="expression" dxfId="11" priority="6">
      <formula>AND(CELL("protect",A35),Check_Locked)</formula>
    </cfRule>
  </conditionalFormatting>
  <conditionalFormatting sqref="A36:B36">
    <cfRule type="expression" dxfId="10" priority="5">
      <formula>AND(CELL("protect",A36),Check_Locked)</formula>
    </cfRule>
  </conditionalFormatting>
  <conditionalFormatting sqref="A37:B37">
    <cfRule type="expression" dxfId="9" priority="4">
      <formula>AND(CELL("protect",A37),Check_Locked)</formula>
    </cfRule>
  </conditionalFormatting>
  <conditionalFormatting sqref="A38:B38">
    <cfRule type="expression" dxfId="8" priority="3">
      <formula>AND(CELL("protect",A38),Check_Locked)</formula>
    </cfRule>
  </conditionalFormatting>
  <conditionalFormatting sqref="A39:B39">
    <cfRule type="expression" dxfId="7" priority="2">
      <formula>AND(CELL("protect",A39),Check_Locked)</formula>
    </cfRule>
  </conditionalFormatting>
  <conditionalFormatting sqref="A40:B40">
    <cfRule type="expression" dxfId="6"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172" t="s">
        <v>12</v>
      </c>
      <c r="B1" s="173"/>
      <c r="C1" s="173"/>
      <c r="D1" s="173"/>
      <c r="E1" s="173"/>
      <c r="F1" s="173"/>
      <c r="G1" s="173"/>
      <c r="H1" s="173"/>
      <c r="I1" s="174"/>
    </row>
    <row r="2" spans="1:9" ht="55.5" customHeight="1">
      <c r="A2" s="178" t="s">
        <v>437</v>
      </c>
      <c r="B2" s="179"/>
      <c r="C2" s="179"/>
      <c r="D2" s="179"/>
      <c r="E2" s="179"/>
      <c r="F2" s="179"/>
      <c r="G2" s="179"/>
      <c r="H2" s="179"/>
      <c r="I2" s="180"/>
    </row>
    <row r="3" spans="1:9" ht="15" customHeight="1" thickBot="1">
      <c r="A3" s="38" t="s">
        <v>8</v>
      </c>
      <c r="B3" s="34" t="s">
        <v>7</v>
      </c>
      <c r="C3" s="34" t="s">
        <v>6</v>
      </c>
      <c r="D3" s="34" t="s">
        <v>5</v>
      </c>
      <c r="E3" s="34" t="s">
        <v>4</v>
      </c>
      <c r="F3" s="36" t="s">
        <v>3</v>
      </c>
      <c r="G3" s="36" t="s">
        <v>39</v>
      </c>
      <c r="H3" s="34" t="s">
        <v>2</v>
      </c>
      <c r="I3" s="37" t="s">
        <v>1</v>
      </c>
    </row>
    <row r="4" spans="1:9" ht="14.4" customHeight="1">
      <c r="A4" s="115" t="s">
        <v>438</v>
      </c>
      <c r="B4" s="116"/>
      <c r="C4" s="116"/>
      <c r="D4" s="116"/>
      <c r="E4" s="116"/>
      <c r="F4" s="116"/>
      <c r="G4" s="116" t="s">
        <v>70</v>
      </c>
      <c r="H4" s="117">
        <f>SUM('Indirect Costs'!$B4:$G4)</f>
        <v>0</v>
      </c>
      <c r="I4" s="115"/>
    </row>
    <row r="5" spans="1:9">
      <c r="A5" s="115" t="s">
        <v>70</v>
      </c>
      <c r="B5" s="116" t="s">
        <v>70</v>
      </c>
      <c r="C5" s="116"/>
      <c r="D5" s="116"/>
      <c r="E5" s="116"/>
      <c r="F5" s="116"/>
      <c r="G5" s="116" t="s">
        <v>70</v>
      </c>
      <c r="H5" s="117">
        <f>SUM('Indirect Costs'!$B5:$G5)</f>
        <v>0</v>
      </c>
      <c r="I5" s="115"/>
    </row>
    <row r="6" spans="1:9">
      <c r="A6" s="115" t="s">
        <v>70</v>
      </c>
      <c r="B6" s="116" t="s">
        <v>70</v>
      </c>
      <c r="C6" s="116"/>
      <c r="D6" s="116"/>
      <c r="E6" s="116"/>
      <c r="F6" s="116"/>
      <c r="G6" s="116" t="s">
        <v>70</v>
      </c>
      <c r="H6" s="117">
        <f>SUM('Indirect Costs'!$B6:$G6)</f>
        <v>0</v>
      </c>
      <c r="I6" s="115"/>
    </row>
    <row r="7" spans="1:9">
      <c r="A7" s="115" t="s">
        <v>70</v>
      </c>
      <c r="B7" s="116" t="s">
        <v>70</v>
      </c>
      <c r="C7" s="116"/>
      <c r="D7" s="116"/>
      <c r="E7" s="116"/>
      <c r="F7" s="116"/>
      <c r="G7" s="116" t="s">
        <v>70</v>
      </c>
      <c r="H7" s="117">
        <f>SUM('Indirect Costs'!$B7:$G7)</f>
        <v>0</v>
      </c>
      <c r="I7" s="115"/>
    </row>
    <row r="8" spans="1:9">
      <c r="A8" s="115" t="s">
        <v>70</v>
      </c>
      <c r="B8" s="116" t="s">
        <v>70</v>
      </c>
      <c r="C8" s="116"/>
      <c r="D8" s="116"/>
      <c r="E8" s="116"/>
      <c r="F8" s="116"/>
      <c r="G8" s="116" t="s">
        <v>70</v>
      </c>
      <c r="H8" s="117">
        <f>SUM('Indirect Costs'!$B8:$G8)</f>
        <v>0</v>
      </c>
      <c r="I8" s="115"/>
    </row>
    <row r="9" spans="1:9">
      <c r="A9" s="115" t="s">
        <v>70</v>
      </c>
      <c r="B9" s="116" t="s">
        <v>70</v>
      </c>
      <c r="C9" s="116"/>
      <c r="D9" s="116"/>
      <c r="E9" s="116"/>
      <c r="F9" s="116"/>
      <c r="G9" s="116" t="s">
        <v>70</v>
      </c>
      <c r="H9" s="117">
        <f>SUM('Indirect Costs'!$B9:$G9)</f>
        <v>0</v>
      </c>
      <c r="I9" s="115"/>
    </row>
    <row r="10" spans="1:9">
      <c r="A10" s="115" t="s">
        <v>70</v>
      </c>
      <c r="B10" s="116" t="s">
        <v>70</v>
      </c>
      <c r="C10" s="116" t="s">
        <v>70</v>
      </c>
      <c r="D10" s="116" t="s">
        <v>70</v>
      </c>
      <c r="E10" s="116" t="s">
        <v>70</v>
      </c>
      <c r="F10" s="116" t="s">
        <v>70</v>
      </c>
      <c r="G10" s="116" t="s">
        <v>70</v>
      </c>
      <c r="H10" s="117">
        <f>SUM('Indirect Costs'!$B10:$G10)</f>
        <v>0</v>
      </c>
      <c r="I10" s="115"/>
    </row>
    <row r="11" spans="1:9">
      <c r="A11" s="115" t="s">
        <v>70</v>
      </c>
      <c r="B11" s="116" t="s">
        <v>70</v>
      </c>
      <c r="C11" s="116" t="s">
        <v>70</v>
      </c>
      <c r="D11" s="116" t="s">
        <v>70</v>
      </c>
      <c r="E11" s="116" t="s">
        <v>70</v>
      </c>
      <c r="F11" s="116" t="s">
        <v>70</v>
      </c>
      <c r="G11" s="116" t="s">
        <v>70</v>
      </c>
      <c r="H11" s="117">
        <f>SUM('Indirect Costs'!$B11:$G11)</f>
        <v>0</v>
      </c>
      <c r="I11" s="115"/>
    </row>
    <row r="12" spans="1:9">
      <c r="A12" s="115" t="s">
        <v>70</v>
      </c>
      <c r="B12" s="116" t="s">
        <v>70</v>
      </c>
      <c r="C12" s="116" t="s">
        <v>70</v>
      </c>
      <c r="D12" s="116" t="s">
        <v>70</v>
      </c>
      <c r="E12" s="116" t="s">
        <v>70</v>
      </c>
      <c r="F12" s="116" t="s">
        <v>70</v>
      </c>
      <c r="G12" s="116" t="s">
        <v>70</v>
      </c>
      <c r="H12" s="117">
        <f>SUM('Indirect Costs'!$B12:$G12)</f>
        <v>0</v>
      </c>
      <c r="I12" s="115"/>
    </row>
    <row r="13" spans="1:9">
      <c r="A13" s="115" t="s">
        <v>70</v>
      </c>
      <c r="B13" s="116" t="s">
        <v>70</v>
      </c>
      <c r="C13" s="116" t="s">
        <v>70</v>
      </c>
      <c r="D13" s="116" t="s">
        <v>70</v>
      </c>
      <c r="E13" s="116" t="s">
        <v>70</v>
      </c>
      <c r="F13" s="116" t="s">
        <v>70</v>
      </c>
      <c r="G13" s="116" t="s">
        <v>70</v>
      </c>
      <c r="H13" s="117">
        <f>SUM('Indirect Costs'!$B13:$G13)</f>
        <v>0</v>
      </c>
      <c r="I13" s="115"/>
    </row>
    <row r="14" spans="1:9">
      <c r="A14" s="115" t="s">
        <v>70</v>
      </c>
      <c r="B14" s="116" t="s">
        <v>70</v>
      </c>
      <c r="C14" s="116" t="s">
        <v>70</v>
      </c>
      <c r="D14" s="116" t="s">
        <v>70</v>
      </c>
      <c r="E14" s="116" t="s">
        <v>70</v>
      </c>
      <c r="F14" s="116" t="s">
        <v>70</v>
      </c>
      <c r="G14" s="116" t="s">
        <v>70</v>
      </c>
      <c r="H14" s="117">
        <f>SUM('Indirect Costs'!$B14:$G14)</f>
        <v>0</v>
      </c>
      <c r="I14" s="115"/>
    </row>
    <row r="15" spans="1:9">
      <c r="A15" s="115" t="s">
        <v>70</v>
      </c>
      <c r="B15" s="116" t="s">
        <v>70</v>
      </c>
      <c r="C15" s="116" t="s">
        <v>70</v>
      </c>
      <c r="D15" s="116" t="s">
        <v>70</v>
      </c>
      <c r="E15" s="116" t="s">
        <v>70</v>
      </c>
      <c r="F15" s="116" t="s">
        <v>70</v>
      </c>
      <c r="G15" s="116" t="s">
        <v>70</v>
      </c>
      <c r="H15" s="117">
        <f>SUM('Indirect Costs'!$B15:$G15)</f>
        <v>0</v>
      </c>
      <c r="I15" s="115"/>
    </row>
    <row r="16" spans="1:9">
      <c r="A16" s="115" t="s">
        <v>70</v>
      </c>
      <c r="B16" s="116" t="s">
        <v>70</v>
      </c>
      <c r="C16" s="116" t="s">
        <v>70</v>
      </c>
      <c r="D16" s="116" t="s">
        <v>70</v>
      </c>
      <c r="E16" s="116" t="s">
        <v>70</v>
      </c>
      <c r="F16" s="116" t="s">
        <v>70</v>
      </c>
      <c r="G16" s="116" t="s">
        <v>70</v>
      </c>
      <c r="H16" s="117">
        <f>SUM('Indirect Costs'!$B16:$G16)</f>
        <v>0</v>
      </c>
      <c r="I16" s="115"/>
    </row>
    <row r="17" spans="1:9">
      <c r="A17" s="115"/>
      <c r="B17" s="118"/>
      <c r="C17" s="118"/>
      <c r="D17" s="118"/>
      <c r="E17" s="118"/>
      <c r="F17" s="118"/>
      <c r="G17" s="118"/>
      <c r="H17" s="117">
        <f>SUM('Indirect Costs'!$B17:$G17)</f>
        <v>0</v>
      </c>
      <c r="I17" s="115"/>
    </row>
    <row r="18" spans="1:9">
      <c r="A18" s="115"/>
      <c r="B18" s="118"/>
      <c r="C18" s="118"/>
      <c r="D18" s="118"/>
      <c r="E18" s="118"/>
      <c r="F18" s="118"/>
      <c r="G18" s="118"/>
      <c r="H18" s="117">
        <f>SUM('Indirect Costs'!$B18:$G18)</f>
        <v>0</v>
      </c>
      <c r="I18" s="115"/>
    </row>
    <row r="19" spans="1:9">
      <c r="A19" s="115"/>
      <c r="B19" s="118"/>
      <c r="C19" s="118"/>
      <c r="D19" s="118"/>
      <c r="E19" s="118"/>
      <c r="F19" s="118"/>
      <c r="G19" s="118"/>
      <c r="H19" s="117">
        <f>SUM('Indirect Costs'!$B19:$G19)</f>
        <v>0</v>
      </c>
      <c r="I19" s="115"/>
    </row>
    <row r="20" spans="1:9">
      <c r="A20" s="115" t="s">
        <v>70</v>
      </c>
      <c r="B20" s="116" t="s">
        <v>70</v>
      </c>
      <c r="C20" s="116" t="s">
        <v>70</v>
      </c>
      <c r="D20" s="116" t="s">
        <v>70</v>
      </c>
      <c r="E20" s="116" t="s">
        <v>70</v>
      </c>
      <c r="F20" s="116" t="s">
        <v>70</v>
      </c>
      <c r="G20" s="116" t="s">
        <v>70</v>
      </c>
      <c r="H20" s="117">
        <f>SUM('Indirect Costs'!$B20:$G20)</f>
        <v>0</v>
      </c>
      <c r="I20" s="115"/>
    </row>
    <row r="21" spans="1:9">
      <c r="A21" s="115" t="s">
        <v>70</v>
      </c>
      <c r="B21" s="116" t="s">
        <v>70</v>
      </c>
      <c r="C21" s="116" t="s">
        <v>70</v>
      </c>
      <c r="D21" s="116" t="s">
        <v>70</v>
      </c>
      <c r="E21" s="116" t="s">
        <v>70</v>
      </c>
      <c r="F21" s="116" t="s">
        <v>70</v>
      </c>
      <c r="G21" s="116" t="s">
        <v>70</v>
      </c>
      <c r="H21" s="117">
        <f>SUM('Indirect Costs'!$B21:$G21)</f>
        <v>0</v>
      </c>
      <c r="I21" s="115"/>
    </row>
    <row r="22" spans="1:9">
      <c r="A22" s="119" t="s">
        <v>67</v>
      </c>
      <c r="B22" s="120">
        <f>SUBTOTAL(109,tbIndirectCosts[Year 1])</f>
        <v>0</v>
      </c>
      <c r="C22" s="120">
        <f>SUBTOTAL(109,tbIndirectCosts[Year 2])</f>
        <v>0</v>
      </c>
      <c r="D22" s="120">
        <f>SUBTOTAL(109,tbIndirectCosts[Year 3])</f>
        <v>0</v>
      </c>
      <c r="E22" s="120">
        <f>SUBTOTAL(109,tbIndirectCosts[Year 4])</f>
        <v>0</v>
      </c>
      <c r="F22" s="120">
        <f>SUBTOTAL(109,tbIndirectCosts[Year 5])</f>
        <v>0</v>
      </c>
      <c r="G22" s="121">
        <f>SUBTOTAL(109,tbIndirectCosts[Year 6])</f>
        <v>0</v>
      </c>
      <c r="H22" s="121">
        <f>SUM(tbIndirectCosts[[#Totals],[Year 1]:[Year 6]])</f>
        <v>0</v>
      </c>
      <c r="I22" s="119"/>
    </row>
    <row r="23" spans="1:9">
      <c r="B23" s="25"/>
      <c r="C23" s="25"/>
      <c r="D23" s="25"/>
      <c r="E23" s="25"/>
      <c r="F23" s="25"/>
      <c r="G23" s="24"/>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5"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purl.org/dc/terms/"/>
    <ds:schemaRef ds:uri="http://schemas.microsoft.com/office/infopath/2007/PartnerControls"/>
    <ds:schemaRef ds:uri="http://www.w3.org/XML/1998/namespace"/>
    <ds:schemaRef ds:uri="http://purl.org/dc/dcmitype/"/>
    <ds:schemaRef ds:uri="cd7d28e7-c92e-4b40-a495-8445e851351e"/>
    <ds:schemaRef ds:uri="http://schemas.microsoft.com/sharepoint/v3"/>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2022-06-30T02:12:04Z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